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 muutmine ministri KK\"/>
    </mc:Choice>
  </mc:AlternateContent>
  <xr:revisionPtr revIDLastSave="0" documentId="13_ncr:1_{5BE31AD9-36F1-441F-9FFE-6CD7B742D295}" xr6:coauthVersionLast="36" xr6:coauthVersionMax="36" xr10:uidLastSave="{00000000-0000-0000-0000-000000000000}"/>
  <bookViews>
    <workbookView xWindow="0" yWindow="0" windowWidth="14100" windowHeight="12312" xr2:uid="{00000000-000D-0000-FFFF-FFFF00000000}"/>
  </bookViews>
  <sheets>
    <sheet name="Lisa 6. Vanglad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0" i="1" l="1"/>
  <c r="J98" i="1"/>
  <c r="K98" i="1"/>
  <c r="L98" i="1"/>
  <c r="I98" i="1"/>
  <c r="J132" i="1"/>
  <c r="K132" i="1"/>
  <c r="L132" i="1"/>
  <c r="I132" i="1"/>
  <c r="K93" i="1" l="1"/>
  <c r="I93" i="1"/>
  <c r="J93" i="1"/>
  <c r="L93" i="1"/>
  <c r="M114" i="1"/>
  <c r="M116" i="1"/>
  <c r="M117" i="1"/>
  <c r="M118" i="1"/>
  <c r="M119" i="1"/>
  <c r="K115" i="1"/>
  <c r="I115" i="1"/>
  <c r="J115" i="1"/>
  <c r="L115" i="1"/>
  <c r="M69" i="1"/>
  <c r="M71" i="1"/>
  <c r="M72" i="1"/>
  <c r="M82" i="1"/>
  <c r="M79" i="1"/>
  <c r="M80" i="1"/>
  <c r="K53" i="1"/>
  <c r="I53" i="1"/>
  <c r="J53" i="1"/>
  <c r="K78" i="1"/>
  <c r="J78" i="1"/>
  <c r="L78" i="1"/>
  <c r="L10" i="1"/>
  <c r="K36" i="1"/>
  <c r="J36" i="1"/>
  <c r="L36" i="1"/>
  <c r="J11" i="1"/>
  <c r="J10" i="1"/>
  <c r="L11" i="1"/>
  <c r="K11" i="1"/>
  <c r="K10" i="1"/>
  <c r="M37" i="1"/>
  <c r="M38" i="1"/>
  <c r="M93" i="1" l="1"/>
  <c r="M115" i="1"/>
  <c r="K130" i="1" l="1"/>
  <c r="I130" i="1"/>
  <c r="J130" i="1"/>
  <c r="L130" i="1"/>
  <c r="J151" i="1"/>
  <c r="J145" i="1" s="1"/>
  <c r="L151" i="1"/>
  <c r="L145" i="1" s="1"/>
  <c r="K151" i="1"/>
  <c r="K145" i="1" s="1"/>
  <c r="M144" i="1"/>
  <c r="M146" i="1"/>
  <c r="M147" i="1"/>
  <c r="M148" i="1"/>
  <c r="M149" i="1"/>
  <c r="M150" i="1"/>
  <c r="M152" i="1"/>
  <c r="M153" i="1"/>
  <c r="M154" i="1"/>
  <c r="M155" i="1"/>
  <c r="M156" i="1"/>
  <c r="I151" i="1"/>
  <c r="I145" i="1" s="1"/>
  <c r="L70" i="1"/>
  <c r="M84" i="1"/>
  <c r="M85" i="1"/>
  <c r="M77" i="1"/>
  <c r="M81" i="1"/>
  <c r="I54" i="1"/>
  <c r="M54" i="1" s="1"/>
  <c r="I83" i="1"/>
  <c r="G32" i="1"/>
  <c r="H32" i="1" s="1"/>
  <c r="L32" i="1"/>
  <c r="K32" i="1"/>
  <c r="I32" i="1"/>
  <c r="J32" i="1"/>
  <c r="H33" i="1"/>
  <c r="M33" i="1" s="1"/>
  <c r="H34" i="1"/>
  <c r="M34" i="1" s="1"/>
  <c r="M35" i="1"/>
  <c r="M39" i="1"/>
  <c r="M41" i="1"/>
  <c r="M43" i="1"/>
  <c r="M44" i="1"/>
  <c r="M70" i="1" l="1"/>
  <c r="L53" i="1"/>
  <c r="I78" i="1"/>
  <c r="M78" i="1" s="1"/>
  <c r="M145" i="1"/>
  <c r="M151" i="1"/>
  <c r="M83" i="1"/>
  <c r="M53" i="1"/>
  <c r="I10" i="1"/>
  <c r="I42" i="1"/>
  <c r="I36" i="1" s="1"/>
  <c r="M12" i="1"/>
  <c r="M15" i="1"/>
  <c r="M18" i="1"/>
  <c r="M22" i="1"/>
  <c r="M26" i="1"/>
  <c r="M31" i="1"/>
  <c r="M47" i="1"/>
  <c r="M48" i="1"/>
  <c r="M55" i="1"/>
  <c r="M58" i="1"/>
  <c r="M61" i="1"/>
  <c r="M65" i="1"/>
  <c r="M87" i="1"/>
  <c r="M88" i="1"/>
  <c r="M94" i="1"/>
  <c r="M97" i="1"/>
  <c r="M101" i="1"/>
  <c r="M105" i="1"/>
  <c r="M109" i="1"/>
  <c r="M121" i="1"/>
  <c r="M122" i="1"/>
  <c r="M123" i="1"/>
  <c r="M124" i="1"/>
  <c r="M131" i="1"/>
  <c r="M134" i="1"/>
  <c r="M137" i="1"/>
  <c r="M140" i="1"/>
  <c r="J141" i="1"/>
  <c r="J129" i="1" s="1"/>
  <c r="J138" i="1"/>
  <c r="J128" i="1" s="1"/>
  <c r="J135" i="1"/>
  <c r="J127" i="1" s="1"/>
  <c r="J110" i="1"/>
  <c r="J106" i="1"/>
  <c r="J102" i="1"/>
  <c r="J95" i="1"/>
  <c r="J91" i="1" s="1"/>
  <c r="J92" i="1"/>
  <c r="J73" i="1"/>
  <c r="J66" i="1"/>
  <c r="J52" i="1" s="1"/>
  <c r="J62" i="1"/>
  <c r="J59" i="1"/>
  <c r="J56" i="1"/>
  <c r="J27" i="1"/>
  <c r="J23" i="1"/>
  <c r="J9" i="1" s="1"/>
  <c r="J19" i="1"/>
  <c r="J16" i="1"/>
  <c r="J13" i="1"/>
  <c r="I141" i="1"/>
  <c r="I129" i="1" s="1"/>
  <c r="I138" i="1"/>
  <c r="I128" i="1" s="1"/>
  <c r="I135" i="1"/>
  <c r="I127" i="1" s="1"/>
  <c r="I110" i="1"/>
  <c r="I106" i="1"/>
  <c r="I92" i="1" s="1"/>
  <c r="I102" i="1"/>
  <c r="I95" i="1"/>
  <c r="I73" i="1"/>
  <c r="I66" i="1"/>
  <c r="I62" i="1"/>
  <c r="I59" i="1"/>
  <c r="I56" i="1"/>
  <c r="I52" i="1"/>
  <c r="I27" i="1"/>
  <c r="I23" i="1"/>
  <c r="I9" i="1" s="1"/>
  <c r="I19" i="1"/>
  <c r="I16" i="1"/>
  <c r="I13" i="1"/>
  <c r="K141" i="1"/>
  <c r="K129" i="1" s="1"/>
  <c r="K138" i="1"/>
  <c r="K128" i="1" s="1"/>
  <c r="K135" i="1"/>
  <c r="K127" i="1" s="1"/>
  <c r="K110" i="1"/>
  <c r="K106" i="1"/>
  <c r="K92" i="1" s="1"/>
  <c r="K102" i="1"/>
  <c r="K95" i="1"/>
  <c r="K73" i="1"/>
  <c r="K66" i="1"/>
  <c r="K52" i="1" s="1"/>
  <c r="K62" i="1"/>
  <c r="K59" i="1"/>
  <c r="K56" i="1"/>
  <c r="K27" i="1"/>
  <c r="K23" i="1"/>
  <c r="K9" i="1" s="1"/>
  <c r="K19" i="1"/>
  <c r="K16" i="1"/>
  <c r="K13" i="1"/>
  <c r="L141" i="1"/>
  <c r="L129" i="1" s="1"/>
  <c r="L138" i="1"/>
  <c r="L128" i="1" s="1"/>
  <c r="L135" i="1"/>
  <c r="L127" i="1" s="1"/>
  <c r="L110" i="1"/>
  <c r="L106" i="1"/>
  <c r="L92" i="1" s="1"/>
  <c r="L102" i="1"/>
  <c r="L95" i="1"/>
  <c r="L73" i="1"/>
  <c r="L66" i="1"/>
  <c r="L52" i="1" s="1"/>
  <c r="L62" i="1"/>
  <c r="L59" i="1"/>
  <c r="L56" i="1"/>
  <c r="L27" i="1"/>
  <c r="L23" i="1"/>
  <c r="L9" i="1" s="1"/>
  <c r="L19" i="1"/>
  <c r="L16" i="1"/>
  <c r="L13" i="1"/>
  <c r="L91" i="1" l="1"/>
  <c r="K91" i="1"/>
  <c r="I91" i="1"/>
  <c r="I90" i="1" s="1"/>
  <c r="I89" i="1" s="1"/>
  <c r="L126" i="1"/>
  <c r="L125" i="1" s="1"/>
  <c r="I126" i="1"/>
  <c r="I125" i="1" s="1"/>
  <c r="K51" i="1"/>
  <c r="I51" i="1"/>
  <c r="I50" i="1" s="1"/>
  <c r="I49" i="1" s="1"/>
  <c r="L51" i="1"/>
  <c r="J51" i="1"/>
  <c r="J126" i="1"/>
  <c r="J125" i="1" s="1"/>
  <c r="L8" i="1"/>
  <c r="L7" i="1" s="1"/>
  <c r="L6" i="1" s="1"/>
  <c r="K8" i="1"/>
  <c r="K126" i="1"/>
  <c r="K125" i="1" s="1"/>
  <c r="I8" i="1"/>
  <c r="I7" i="1" s="1"/>
  <c r="I6" i="1" s="1"/>
  <c r="J8" i="1"/>
  <c r="J7" i="1" s="1"/>
  <c r="J6" i="1" s="1"/>
  <c r="M42" i="1"/>
  <c r="M36" i="1"/>
  <c r="I11" i="1"/>
  <c r="M11" i="1" s="1"/>
  <c r="M10" i="1"/>
  <c r="K50" i="1"/>
  <c r="K49" i="1" s="1"/>
  <c r="L50" i="1"/>
  <c r="L49" i="1" s="1"/>
  <c r="L90" i="1"/>
  <c r="L89" i="1" s="1"/>
  <c r="K90" i="1"/>
  <c r="K89" i="1" s="1"/>
  <c r="J50" i="1"/>
  <c r="J49" i="1" s="1"/>
  <c r="K7" i="1"/>
  <c r="K6" i="1" s="1"/>
  <c r="J90" i="1"/>
  <c r="J89" i="1" s="1"/>
  <c r="M32" i="1" l="1"/>
  <c r="H14" i="1" l="1"/>
  <c r="M14" i="1" s="1"/>
  <c r="H17" i="1"/>
  <c r="M17" i="1" s="1"/>
  <c r="H20" i="1"/>
  <c r="M20" i="1" s="1"/>
  <c r="H21" i="1"/>
  <c r="M21" i="1" s="1"/>
  <c r="H24" i="1"/>
  <c r="M24" i="1" s="1"/>
  <c r="H25" i="1"/>
  <c r="M25" i="1" s="1"/>
  <c r="H28" i="1"/>
  <c r="M28" i="1" s="1"/>
  <c r="H29" i="1"/>
  <c r="M29" i="1" s="1"/>
  <c r="H30" i="1"/>
  <c r="M30" i="1" s="1"/>
  <c r="H46" i="1"/>
  <c r="M46" i="1" s="1"/>
  <c r="H57" i="1"/>
  <c r="M57" i="1" s="1"/>
  <c r="H60" i="1"/>
  <c r="M60" i="1" s="1"/>
  <c r="H63" i="1"/>
  <c r="M63" i="1" s="1"/>
  <c r="H64" i="1"/>
  <c r="M64" i="1" s="1"/>
  <c r="H67" i="1"/>
  <c r="M67" i="1" s="1"/>
  <c r="H68" i="1"/>
  <c r="M68" i="1" s="1"/>
  <c r="H74" i="1"/>
  <c r="M74" i="1" s="1"/>
  <c r="H75" i="1"/>
  <c r="M75" i="1" s="1"/>
  <c r="H76" i="1"/>
  <c r="M76" i="1" s="1"/>
  <c r="H86" i="1"/>
  <c r="M86" i="1" s="1"/>
  <c r="H96" i="1"/>
  <c r="M96" i="1" s="1"/>
  <c r="H99" i="1"/>
  <c r="M99" i="1" s="1"/>
  <c r="H103" i="1"/>
  <c r="M103" i="1" s="1"/>
  <c r="H104" i="1"/>
  <c r="M104" i="1" s="1"/>
  <c r="H107" i="1"/>
  <c r="M107" i="1" s="1"/>
  <c r="H108" i="1"/>
  <c r="M108" i="1" s="1"/>
  <c r="H111" i="1"/>
  <c r="M111" i="1" s="1"/>
  <c r="H112" i="1"/>
  <c r="M112" i="1" s="1"/>
  <c r="H113" i="1"/>
  <c r="M113" i="1" s="1"/>
  <c r="H120" i="1"/>
  <c r="M120" i="1" s="1"/>
  <c r="H133" i="1"/>
  <c r="M133" i="1" s="1"/>
  <c r="H136" i="1"/>
  <c r="M136" i="1" s="1"/>
  <c r="H139" i="1"/>
  <c r="M139" i="1" s="1"/>
  <c r="H142" i="1"/>
  <c r="M142" i="1" s="1"/>
  <c r="H143" i="1"/>
  <c r="M143" i="1" s="1"/>
  <c r="G141" i="1" l="1"/>
  <c r="G138" i="1"/>
  <c r="G128" i="1" s="1"/>
  <c r="G135" i="1"/>
  <c r="G132" i="1"/>
  <c r="G127" i="1" s="1"/>
  <c r="G130" i="1"/>
  <c r="G129" i="1"/>
  <c r="G110" i="1"/>
  <c r="G106" i="1"/>
  <c r="G92" i="1" s="1"/>
  <c r="G102" i="1"/>
  <c r="G98" i="1"/>
  <c r="G95" i="1"/>
  <c r="G73" i="1"/>
  <c r="G66" i="1"/>
  <c r="G52" i="1" s="1"/>
  <c r="G62" i="1"/>
  <c r="G59" i="1"/>
  <c r="G56" i="1"/>
  <c r="G27" i="1"/>
  <c r="G23" i="1"/>
  <c r="G9" i="1" s="1"/>
  <c r="G19" i="1"/>
  <c r="G16" i="1"/>
  <c r="G13" i="1"/>
  <c r="F110" i="1"/>
  <c r="F106" i="1"/>
  <c r="F92" i="1" s="1"/>
  <c r="F102" i="1"/>
  <c r="F98" i="1"/>
  <c r="F95" i="1"/>
  <c r="F73" i="1"/>
  <c r="F66" i="1"/>
  <c r="F52" i="1" s="1"/>
  <c r="F62" i="1"/>
  <c r="F59" i="1"/>
  <c r="F56" i="1"/>
  <c r="F27" i="1"/>
  <c r="F23" i="1"/>
  <c r="F9" i="1" s="1"/>
  <c r="F19" i="1"/>
  <c r="F16" i="1"/>
  <c r="F13" i="1"/>
  <c r="G8" i="1" l="1"/>
  <c r="G51" i="1"/>
  <c r="G50" i="1" s="1"/>
  <c r="G49" i="1" s="1"/>
  <c r="F8" i="1"/>
  <c r="F7" i="1" s="1"/>
  <c r="F6" i="1" s="1"/>
  <c r="G126" i="1"/>
  <c r="G125" i="1" s="1"/>
  <c r="G91" i="1"/>
  <c r="G90" i="1" s="1"/>
  <c r="G89" i="1" s="1"/>
  <c r="F91" i="1"/>
  <c r="F90" i="1" s="1"/>
  <c r="F89" i="1" s="1"/>
  <c r="F51" i="1"/>
  <c r="F50" i="1" s="1"/>
  <c r="F49" i="1" s="1"/>
  <c r="F141" i="1"/>
  <c r="F129" i="1" s="1"/>
  <c r="F138" i="1"/>
  <c r="F128" i="1" s="1"/>
  <c r="F135" i="1"/>
  <c r="F132" i="1"/>
  <c r="F130" i="1"/>
  <c r="F127" i="1" l="1"/>
  <c r="F126" i="1" s="1"/>
  <c r="F125" i="1" s="1"/>
  <c r="G7" i="1"/>
  <c r="E102" i="1"/>
  <c r="H102" i="1" s="1"/>
  <c r="M102" i="1" s="1"/>
  <c r="E98" i="1"/>
  <c r="H98" i="1" s="1"/>
  <c r="M98" i="1" s="1"/>
  <c r="G6" i="1" l="1"/>
  <c r="E110" i="1"/>
  <c r="H110" i="1" s="1"/>
  <c r="M110" i="1" s="1"/>
  <c r="E106" i="1"/>
  <c r="E95" i="1"/>
  <c r="H95" i="1" s="1"/>
  <c r="M95" i="1" s="1"/>
  <c r="E73" i="1"/>
  <c r="H73" i="1" s="1"/>
  <c r="M73" i="1" s="1"/>
  <c r="E66" i="1"/>
  <c r="E62" i="1"/>
  <c r="H62" i="1" s="1"/>
  <c r="M62" i="1" s="1"/>
  <c r="E59" i="1"/>
  <c r="H59" i="1" s="1"/>
  <c r="M59" i="1" s="1"/>
  <c r="E56" i="1"/>
  <c r="H56" i="1" s="1"/>
  <c r="M56" i="1" s="1"/>
  <c r="E27" i="1"/>
  <c r="H27" i="1" s="1"/>
  <c r="M27" i="1" s="1"/>
  <c r="E23" i="1"/>
  <c r="E19" i="1"/>
  <c r="H19" i="1" s="1"/>
  <c r="M19" i="1" s="1"/>
  <c r="E16" i="1"/>
  <c r="H16" i="1" s="1"/>
  <c r="M16" i="1" s="1"/>
  <c r="E13" i="1"/>
  <c r="E130" i="1"/>
  <c r="H130" i="1" s="1"/>
  <c r="M130" i="1" s="1"/>
  <c r="E141" i="1"/>
  <c r="E138" i="1"/>
  <c r="E135" i="1"/>
  <c r="H135" i="1" s="1"/>
  <c r="M135" i="1" s="1"/>
  <c r="E132" i="1"/>
  <c r="H132" i="1" s="1"/>
  <c r="M132" i="1" s="1"/>
  <c r="E129" i="1" l="1"/>
  <c r="H129" i="1" s="1"/>
  <c r="M129" i="1" s="1"/>
  <c r="H141" i="1"/>
  <c r="M141" i="1" s="1"/>
  <c r="E9" i="1"/>
  <c r="H9" i="1" s="1"/>
  <c r="M9" i="1" s="1"/>
  <c r="H23" i="1"/>
  <c r="M23" i="1" s="1"/>
  <c r="E92" i="1"/>
  <c r="H92" i="1" s="1"/>
  <c r="M92" i="1" s="1"/>
  <c r="H106" i="1"/>
  <c r="M106" i="1" s="1"/>
  <c r="E8" i="1"/>
  <c r="H8" i="1" s="1"/>
  <c r="M8" i="1" s="1"/>
  <c r="H13" i="1"/>
  <c r="M13" i="1" s="1"/>
  <c r="E52" i="1"/>
  <c r="H52" i="1" s="1"/>
  <c r="M52" i="1" s="1"/>
  <c r="H66" i="1"/>
  <c r="M66" i="1" s="1"/>
  <c r="E128" i="1"/>
  <c r="H128" i="1" s="1"/>
  <c r="M128" i="1" s="1"/>
  <c r="H138" i="1"/>
  <c r="M138" i="1" s="1"/>
  <c r="E127" i="1"/>
  <c r="E51" i="1"/>
  <c r="E91" i="1"/>
  <c r="E7" i="1" l="1"/>
  <c r="E6" i="1" s="1"/>
  <c r="H6" i="1" s="1"/>
  <c r="M6" i="1" s="1"/>
  <c r="E90" i="1"/>
  <c r="H91" i="1"/>
  <c r="M91" i="1" s="1"/>
  <c r="E50" i="1"/>
  <c r="H51" i="1"/>
  <c r="M51" i="1" s="1"/>
  <c r="E126" i="1"/>
  <c r="H127" i="1"/>
  <c r="M127" i="1" s="1"/>
  <c r="H7" i="1" l="1"/>
  <c r="M7" i="1" s="1"/>
  <c r="E49" i="1"/>
  <c r="H49" i="1" s="1"/>
  <c r="M49" i="1" s="1"/>
  <c r="H50" i="1"/>
  <c r="M50" i="1" s="1"/>
  <c r="E125" i="1"/>
  <c r="H125" i="1" s="1"/>
  <c r="M125" i="1" s="1"/>
  <c r="H126" i="1"/>
  <c r="M126" i="1" s="1"/>
  <c r="E89" i="1"/>
  <c r="H89" i="1" s="1"/>
  <c r="M89" i="1" s="1"/>
  <c r="H90" i="1"/>
  <c r="M90" i="1" s="1"/>
</calcChain>
</file>

<file path=xl/sharedStrings.xml><?xml version="1.0" encoding="utf-8"?>
<sst xmlns="http://schemas.openxmlformats.org/spreadsheetml/2006/main" count="143" uniqueCount="52">
  <si>
    <t>KULUD</t>
  </si>
  <si>
    <t>Programmi tegevus: Karistuste täideviimise korraldamine</t>
  </si>
  <si>
    <t>käibemaks</t>
  </si>
  <si>
    <t>INVESTEERINGUD</t>
  </si>
  <si>
    <t>sh investeeringute käibemaks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</si>
  <si>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</si>
  <si>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</si>
  <si>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</si>
  <si>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</si>
  <si>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</si>
  <si>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</si>
  <si>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Investeeringud</t>
  </si>
  <si>
    <t>IN004000</t>
  </si>
  <si>
    <t>Viru Vangla</t>
  </si>
  <si>
    <t>Toetused</t>
  </si>
  <si>
    <t>sh vabanemistoetused</t>
  </si>
  <si>
    <t>SE030001</t>
  </si>
  <si>
    <t>RKAS</t>
  </si>
  <si>
    <t>SE000028</t>
  </si>
  <si>
    <t>sh RKAS käibemaks</t>
  </si>
  <si>
    <t>Tuludest sõltuvad vahendid</t>
  </si>
  <si>
    <t>Amortisatsioon</t>
  </si>
  <si>
    <t>Tartu Vangla</t>
  </si>
  <si>
    <t>Tallinna Vangla</t>
  </si>
  <si>
    <t>Eelarve liik</t>
  </si>
  <si>
    <t>Eelarve konto</t>
  </si>
  <si>
    <t>Objekt</t>
  </si>
  <si>
    <t>Lisa 6</t>
  </si>
  <si>
    <t>Masinad ja seadmed</t>
  </si>
  <si>
    <t>Vanglate 2022. aasta eelarve</t>
  </si>
  <si>
    <t>.2022. a käskkirja nr</t>
  </si>
  <si>
    <t>Vanglate reserv</t>
  </si>
  <si>
    <t>Käesoleva käskkirja lisa 1 (Justiitsministeeriumi eelarve) alusel kehtestatud vanglate reservi koondülevaade (*informatiivne)</t>
  </si>
  <si>
    <t xml:space="preserve">2022. a esialgne eelarve </t>
  </si>
  <si>
    <t>Eelarve muudatused</t>
  </si>
  <si>
    <t>Ülekantavad vahendid</t>
  </si>
  <si>
    <t>2022. a eelarve kokku</t>
  </si>
  <si>
    <t>C-hepatiidi ravimite rahastus</t>
  </si>
  <si>
    <t>VR030469</t>
  </si>
  <si>
    <t>Kuni käskkirja jõustumiseni kehtiv 2022 a. eelarve</t>
  </si>
  <si>
    <t>Lisaeelarve</t>
  </si>
  <si>
    <t>Reservi eraldised</t>
  </si>
  <si>
    <t>Vanglate toimepidevus, kaitse ja kriisideks valmisolek</t>
  </si>
  <si>
    <t>sh käibemaks</t>
  </si>
  <si>
    <t>IN004080</t>
  </si>
  <si>
    <t>IN030009</t>
  </si>
  <si>
    <t>VR030139</t>
  </si>
  <si>
    <t>Tervishoiutöötajate palgakulu kate</t>
  </si>
  <si>
    <t>VR030265</t>
  </si>
  <si>
    <t>SE000080</t>
  </si>
  <si>
    <t>IN003080</t>
  </si>
  <si>
    <t>IN005080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</si>
</sst>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sz val="11"/>
      <color theme="0" tint="-0.499984740745262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9"/>
      <color theme="0" tint="-0.49998474074526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/>
    </xf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 applyBorder="1"/>
    <xf numFmtId="0" fontId="3" fillId="0" borderId="0" xfId="1" applyFont="1" applyBorder="1" applyAlignment="1">
      <alignment horizontal="left" indent="1"/>
    </xf>
    <xf numFmtId="0" fontId="3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left" indent="2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/>
    </xf>
    <xf numFmtId="0" fontId="7" fillId="0" borderId="0" xfId="1" applyFont="1" applyBorder="1" applyAlignment="1"/>
    <xf numFmtId="0" fontId="6" fillId="0" borderId="0" xfId="1" applyFont="1" applyBorder="1" applyAlignment="1">
      <alignment horizontal="center"/>
    </xf>
    <xf numFmtId="0" fontId="6" fillId="0" borderId="0" xfId="1" applyFont="1" applyBorder="1" applyAlignment="1">
      <alignment horizontal="right"/>
    </xf>
    <xf numFmtId="3" fontId="2" fillId="0" borderId="0" xfId="0" applyNumberFormat="1" applyFont="1"/>
    <xf numFmtId="3" fontId="11" fillId="0" borderId="0" xfId="1" applyNumberFormat="1" applyFont="1" applyBorder="1"/>
    <xf numFmtId="3" fontId="12" fillId="0" borderId="0" xfId="1" applyNumberFormat="1" applyFont="1" applyBorder="1"/>
    <xf numFmtId="3" fontId="6" fillId="0" borderId="0" xfId="1" applyNumberFormat="1" applyFont="1"/>
    <xf numFmtId="3" fontId="3" fillId="0" borderId="0" xfId="1" applyNumberFormat="1" applyFont="1" applyBorder="1"/>
    <xf numFmtId="3" fontId="6" fillId="0" borderId="0" xfId="1" applyNumberFormat="1" applyFont="1" applyBorder="1"/>
    <xf numFmtId="0" fontId="13" fillId="2" borderId="0" xfId="1" applyFont="1" applyFill="1" applyBorder="1" applyAlignment="1">
      <alignment horizontal="center" vertical="center" wrapText="1"/>
    </xf>
    <xf numFmtId="3" fontId="3" fillId="0" borderId="0" xfId="1" applyNumberFormat="1" applyFont="1" applyAlignment="1">
      <alignment horizontal="right"/>
    </xf>
    <xf numFmtId="3" fontId="3" fillId="0" borderId="0" xfId="1" applyNumberFormat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0" borderId="0" xfId="0" applyFont="1"/>
    <xf numFmtId="0" fontId="16" fillId="0" borderId="0" xfId="1" applyFont="1" applyAlignment="1">
      <alignment horizontal="center"/>
    </xf>
    <xf numFmtId="0" fontId="16" fillId="0" borderId="0" xfId="1" applyFont="1"/>
    <xf numFmtId="3" fontId="14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Alignment="1">
      <alignment horizontal="center"/>
    </xf>
    <xf numFmtId="0" fontId="19" fillId="0" borderId="0" xfId="1" applyFont="1"/>
    <xf numFmtId="3" fontId="14" fillId="0" borderId="0" xfId="1" applyNumberFormat="1" applyFont="1" applyBorder="1"/>
    <xf numFmtId="0" fontId="16" fillId="0" borderId="0" xfId="0" applyFont="1" applyAlignment="1">
      <alignment horizontal="left" indent="1"/>
    </xf>
    <xf numFmtId="3" fontId="16" fillId="0" borderId="0" xfId="1" applyNumberFormat="1" applyFont="1"/>
    <xf numFmtId="0" fontId="20" fillId="0" borderId="0" xfId="1" applyFont="1" applyBorder="1"/>
    <xf numFmtId="3" fontId="19" fillId="0" borderId="0" xfId="1" applyNumberFormat="1" applyFont="1"/>
    <xf numFmtId="0" fontId="16" fillId="0" borderId="0" xfId="1" applyFont="1" applyBorder="1" applyAlignment="1">
      <alignment horizontal="left" indent="1"/>
    </xf>
    <xf numFmtId="0" fontId="16" fillId="0" borderId="0" xfId="1" applyFont="1" applyBorder="1" applyAlignment="1">
      <alignment horizontal="center"/>
    </xf>
    <xf numFmtId="0" fontId="16" fillId="0" borderId="0" xfId="1" applyFont="1" applyFill="1" applyBorder="1" applyAlignment="1">
      <alignment horizontal="center"/>
    </xf>
    <xf numFmtId="3" fontId="16" fillId="0" borderId="0" xfId="1" applyNumberFormat="1" applyFont="1" applyBorder="1"/>
    <xf numFmtId="3" fontId="19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 applyFill="1" applyBorder="1" applyAlignment="1">
      <alignment horizontal="center"/>
    </xf>
    <xf numFmtId="3" fontId="24" fillId="0" borderId="0" xfId="0" applyNumberFormat="1" applyFont="1"/>
    <xf numFmtId="3" fontId="25" fillId="0" borderId="0" xfId="1" applyNumberFormat="1" applyFont="1" applyBorder="1"/>
    <xf numFmtId="3" fontId="26" fillId="0" borderId="0" xfId="1" applyNumberFormat="1" applyFont="1" applyBorder="1"/>
    <xf numFmtId="0" fontId="13" fillId="0" borderId="0" xfId="1" applyFont="1"/>
    <xf numFmtId="3" fontId="27" fillId="0" borderId="0" xfId="1" applyNumberFormat="1" applyFont="1" applyBorder="1"/>
    <xf numFmtId="3" fontId="13" fillId="0" borderId="0" xfId="1" applyNumberFormat="1" applyFont="1" applyBorder="1"/>
    <xf numFmtId="3" fontId="27" fillId="0" borderId="0" xfId="1" applyNumberFormat="1" applyFont="1"/>
    <xf numFmtId="0" fontId="28" fillId="0" borderId="0" xfId="0" applyFont="1" applyAlignment="1">
      <alignment horizontal="left" indent="1"/>
    </xf>
  </cellXfs>
  <cellStyles count="2">
    <cellStyle name="Normaallaad" xfId="0" builtinId="0"/>
    <cellStyle name="Normaallaad 2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6"/>
  <sheetViews>
    <sheetView showZeros="0" tabSelected="1" zoomScaleNormal="100" workbookViewId="0">
      <pane xSplit="4" ySplit="5" topLeftCell="H48" activePane="bottomRight" state="frozen"/>
      <selection pane="topRight" activeCell="E1" sqref="E1"/>
      <selection pane="bottomLeft" activeCell="A6" sqref="A6"/>
      <selection pane="bottomRight" activeCell="Q107" sqref="Q107"/>
    </sheetView>
  </sheetViews>
  <sheetFormatPr defaultRowHeight="14.4" x14ac:dyDescent="0.3"/>
  <cols>
    <col min="1" max="1" width="58.6640625" customWidth="1"/>
    <col min="2" max="3" width="7.33203125" customWidth="1"/>
    <col min="4" max="4" width="9.44140625" customWidth="1"/>
    <col min="5" max="5" width="18.109375" hidden="1" customWidth="1"/>
    <col min="6" max="6" width="14.21875" hidden="1" customWidth="1"/>
    <col min="7" max="7" width="13.44140625" hidden="1" customWidth="1"/>
    <col min="8" max="8" width="16.109375" customWidth="1"/>
    <col min="9" max="9" width="12.6640625" customWidth="1"/>
    <col min="10" max="10" width="13.33203125" customWidth="1"/>
    <col min="11" max="11" width="12.6640625" customWidth="1"/>
    <col min="12" max="12" width="12.77734375" customWidth="1"/>
    <col min="13" max="13" width="13.77734375" customWidth="1"/>
  </cols>
  <sheetData>
    <row r="1" spans="1:13" x14ac:dyDescent="0.3">
      <c r="M1" s="26" t="s">
        <v>30</v>
      </c>
    </row>
    <row r="2" spans="1:13" x14ac:dyDescent="0.3">
      <c r="M2" s="27" t="s">
        <v>27</v>
      </c>
    </row>
    <row r="3" spans="1:13" ht="15.6" x14ac:dyDescent="0.3">
      <c r="A3" s="28" t="s">
        <v>29</v>
      </c>
    </row>
    <row r="5" spans="1:13" ht="42" customHeight="1" x14ac:dyDescent="0.3">
      <c r="A5" s="25"/>
      <c r="B5" s="25" t="s">
        <v>24</v>
      </c>
      <c r="C5" s="25" t="s">
        <v>25</v>
      </c>
      <c r="D5" s="25" t="s">
        <v>26</v>
      </c>
      <c r="E5" s="25" t="s">
        <v>33</v>
      </c>
      <c r="F5" s="25" t="s">
        <v>34</v>
      </c>
      <c r="G5" s="25" t="s">
        <v>35</v>
      </c>
      <c r="H5" s="25" t="s">
        <v>39</v>
      </c>
      <c r="I5" s="25" t="s">
        <v>40</v>
      </c>
      <c r="J5" s="25" t="s">
        <v>41</v>
      </c>
      <c r="K5" s="25" t="s">
        <v>35</v>
      </c>
      <c r="L5" s="25" t="s">
        <v>34</v>
      </c>
      <c r="M5" s="25" t="s">
        <v>36</v>
      </c>
    </row>
    <row r="6" spans="1:13" ht="17.399999999999999" x14ac:dyDescent="0.35">
      <c r="A6" s="1" t="s">
        <v>13</v>
      </c>
      <c r="B6" s="2"/>
      <c r="C6" s="2"/>
      <c r="D6" s="3"/>
      <c r="E6" s="19">
        <f>E7</f>
        <v>26485004</v>
      </c>
      <c r="F6" s="19">
        <f>F7</f>
        <v>88473</v>
      </c>
      <c r="G6" s="19">
        <f>G7</f>
        <v>350000</v>
      </c>
      <c r="H6" s="19">
        <f>E6+F6+G6</f>
        <v>26923477</v>
      </c>
      <c r="I6" s="19">
        <f>I7+I10</f>
        <v>192000</v>
      </c>
      <c r="J6" s="19">
        <f>J7+J10</f>
        <v>350000</v>
      </c>
      <c r="K6" s="19">
        <f>K7+K10</f>
        <v>0</v>
      </c>
      <c r="L6" s="19">
        <f t="shared" ref="L6" si="0">L7+L10</f>
        <v>2114408</v>
      </c>
      <c r="M6" s="54">
        <f t="shared" ref="M6:M39" si="1">H6+L6+K6+I6+J6</f>
        <v>29579885</v>
      </c>
    </row>
    <row r="7" spans="1:13" ht="17.399999999999999" x14ac:dyDescent="0.35">
      <c r="A7" s="1" t="s">
        <v>0</v>
      </c>
      <c r="B7" s="2"/>
      <c r="C7" s="2"/>
      <c r="D7" s="3"/>
      <c r="E7" s="19">
        <f>E8+E9</f>
        <v>26485004</v>
      </c>
      <c r="F7" s="19">
        <f>F8+F9</f>
        <v>88473</v>
      </c>
      <c r="G7" s="19">
        <f>G8+G9</f>
        <v>350000</v>
      </c>
      <c r="H7" s="19">
        <f t="shared" ref="H7:H95" si="2">E7+F7+G7</f>
        <v>26923477</v>
      </c>
      <c r="I7" s="19">
        <f>I8+I9</f>
        <v>0</v>
      </c>
      <c r="J7" s="19">
        <f>J8+J9</f>
        <v>350000</v>
      </c>
      <c r="K7" s="19">
        <f>K8+K9</f>
        <v>0</v>
      </c>
      <c r="L7" s="19">
        <f>L8+L9</f>
        <v>1074408</v>
      </c>
      <c r="M7" s="54">
        <f t="shared" si="1"/>
        <v>28347885</v>
      </c>
    </row>
    <row r="8" spans="1:13" ht="15.6" x14ac:dyDescent="0.3">
      <c r="A8" s="4" t="s">
        <v>1</v>
      </c>
      <c r="B8" s="2"/>
      <c r="C8" s="2"/>
      <c r="D8" s="3"/>
      <c r="E8" s="20">
        <f>E13+E16+E19+E28+E29+E46+E32</f>
        <v>24836689</v>
      </c>
      <c r="F8" s="20">
        <f>F13+F16+F19+F28+F29+F46+F32</f>
        <v>88473</v>
      </c>
      <c r="G8" s="20">
        <f>G13+G16+G19+G28+G29+G46+G32</f>
        <v>350000</v>
      </c>
      <c r="H8" s="20">
        <f t="shared" si="2"/>
        <v>25275162</v>
      </c>
      <c r="I8" s="20">
        <f>I13+I16+I19+I28+I29+I46+I32+I37</f>
        <v>0</v>
      </c>
      <c r="J8" s="20">
        <f>J13+J16+J19+J28+J29+J46+J32+J37</f>
        <v>350000</v>
      </c>
      <c r="K8" s="20">
        <f t="shared" ref="K8" si="3">K13+K16+K19+K28+K29+K46+K32+K37</f>
        <v>0</v>
      </c>
      <c r="L8" s="20">
        <f>L13+L16+L19+L28+L29+L46+L32+L37</f>
        <v>1074408</v>
      </c>
      <c r="M8" s="55">
        <f t="shared" si="1"/>
        <v>26699570</v>
      </c>
    </row>
    <row r="9" spans="1:13" ht="15.6" x14ac:dyDescent="0.3">
      <c r="A9" s="5" t="s">
        <v>2</v>
      </c>
      <c r="B9" s="2"/>
      <c r="C9" s="2"/>
      <c r="D9" s="3"/>
      <c r="E9" s="21">
        <f>E23+E30</f>
        <v>1648315</v>
      </c>
      <c r="F9" s="21">
        <f>F23+F30</f>
        <v>0</v>
      </c>
      <c r="G9" s="21">
        <f>G23+G30</f>
        <v>0</v>
      </c>
      <c r="H9" s="21">
        <f t="shared" si="2"/>
        <v>1648315</v>
      </c>
      <c r="I9" s="21">
        <f>I23+I30</f>
        <v>0</v>
      </c>
      <c r="J9" s="21">
        <f>J23+J30</f>
        <v>0</v>
      </c>
      <c r="K9" s="21">
        <f>K23+K30</f>
        <v>0</v>
      </c>
      <c r="L9" s="21">
        <f>L23+L30</f>
        <v>0</v>
      </c>
      <c r="M9" s="56">
        <f t="shared" si="1"/>
        <v>1648315</v>
      </c>
    </row>
    <row r="10" spans="1:13" ht="17.399999999999999" x14ac:dyDescent="0.35">
      <c r="A10" s="4" t="s">
        <v>3</v>
      </c>
      <c r="B10" s="2"/>
      <c r="C10" s="2"/>
      <c r="D10" s="3"/>
      <c r="E10" s="21"/>
      <c r="F10" s="21"/>
      <c r="G10" s="21"/>
      <c r="H10" s="19"/>
      <c r="I10" s="19">
        <f>I39+I41+I43+I44</f>
        <v>192000</v>
      </c>
      <c r="J10" s="19">
        <f>J39+J41+J43+J44</f>
        <v>0</v>
      </c>
      <c r="K10" s="19">
        <f>K39+K41+K43+K44</f>
        <v>0</v>
      </c>
      <c r="L10" s="19">
        <f>L39+L41+L43+L44+L38+L40</f>
        <v>1040000</v>
      </c>
      <c r="M10" s="19">
        <f t="shared" si="1"/>
        <v>1232000</v>
      </c>
    </row>
    <row r="11" spans="1:13" ht="15.6" x14ac:dyDescent="0.3">
      <c r="A11" s="61" t="s">
        <v>4</v>
      </c>
      <c r="B11" s="2"/>
      <c r="C11" s="2"/>
      <c r="D11" s="3"/>
      <c r="E11" s="21"/>
      <c r="F11" s="21"/>
      <c r="G11" s="21"/>
      <c r="H11" s="21"/>
      <c r="I11" s="21">
        <f>I42</f>
        <v>32000</v>
      </c>
      <c r="J11" s="21">
        <f>J42</f>
        <v>0</v>
      </c>
      <c r="K11" s="21">
        <f>K42</f>
        <v>0</v>
      </c>
      <c r="L11" s="21">
        <f t="shared" ref="L11" si="4">L42</f>
        <v>0</v>
      </c>
      <c r="M11" s="56">
        <f t="shared" si="1"/>
        <v>32000</v>
      </c>
    </row>
    <row r="12" spans="1:13" x14ac:dyDescent="0.3">
      <c r="A12" s="3"/>
      <c r="B12" s="2"/>
      <c r="C12" s="2"/>
      <c r="D12" s="3"/>
      <c r="E12" s="3"/>
      <c r="F12" s="3"/>
      <c r="G12" s="3"/>
      <c r="H12" s="3"/>
      <c r="I12" s="3"/>
      <c r="J12" s="3"/>
      <c r="K12" s="3"/>
      <c r="L12" s="3"/>
      <c r="M12" s="57">
        <f t="shared" si="1"/>
        <v>0</v>
      </c>
    </row>
    <row r="13" spans="1:13" x14ac:dyDescent="0.3">
      <c r="A13" s="8" t="s">
        <v>14</v>
      </c>
      <c r="B13" s="6"/>
      <c r="C13" s="13"/>
      <c r="D13" s="13"/>
      <c r="E13" s="24">
        <f>E14</f>
        <v>2640</v>
      </c>
      <c r="F13" s="24">
        <f>F14</f>
        <v>0</v>
      </c>
      <c r="G13" s="24">
        <f>G14</f>
        <v>0</v>
      </c>
      <c r="H13" s="24">
        <f t="shared" si="2"/>
        <v>2640</v>
      </c>
      <c r="I13" s="24">
        <f>I14</f>
        <v>0</v>
      </c>
      <c r="J13" s="24">
        <f>J14</f>
        <v>0</v>
      </c>
      <c r="K13" s="24">
        <f>K14</f>
        <v>0</v>
      </c>
      <c r="L13" s="24">
        <f>L14</f>
        <v>0</v>
      </c>
      <c r="M13" s="58">
        <f t="shared" si="1"/>
        <v>2640</v>
      </c>
    </row>
    <row r="14" spans="1:13" x14ac:dyDescent="0.3">
      <c r="A14" s="12" t="s">
        <v>15</v>
      </c>
      <c r="B14" s="11">
        <v>20</v>
      </c>
      <c r="C14" s="11">
        <v>41</v>
      </c>
      <c r="D14" s="11" t="s">
        <v>16</v>
      </c>
      <c r="E14" s="23">
        <v>2640</v>
      </c>
      <c r="F14" s="23"/>
      <c r="G14" s="23"/>
      <c r="H14" s="23">
        <f t="shared" si="2"/>
        <v>2640</v>
      </c>
      <c r="I14" s="23"/>
      <c r="J14" s="23"/>
      <c r="K14" s="23"/>
      <c r="L14" s="23"/>
      <c r="M14" s="59">
        <f t="shared" si="1"/>
        <v>2640</v>
      </c>
    </row>
    <row r="15" spans="1:13" ht="15.6" x14ac:dyDescent="0.3">
      <c r="A15" s="4"/>
      <c r="B15" s="2"/>
      <c r="C15" s="14"/>
      <c r="D15" s="14"/>
      <c r="E15" s="3"/>
      <c r="F15" s="3"/>
      <c r="G15" s="3"/>
      <c r="H15" s="3"/>
      <c r="I15" s="3"/>
      <c r="J15" s="3"/>
      <c r="K15" s="3"/>
      <c r="L15" s="3"/>
      <c r="M15" s="57">
        <f t="shared" si="1"/>
        <v>0</v>
      </c>
    </row>
    <row r="16" spans="1:13" x14ac:dyDescent="0.3">
      <c r="A16" s="8" t="s">
        <v>5</v>
      </c>
      <c r="B16" s="6"/>
      <c r="C16" s="13"/>
      <c r="D16" s="13"/>
      <c r="E16" s="22">
        <f>E17</f>
        <v>15589355</v>
      </c>
      <c r="F16" s="22">
        <f>F17</f>
        <v>-23977</v>
      </c>
      <c r="G16" s="22">
        <f>G17</f>
        <v>0</v>
      </c>
      <c r="H16" s="22">
        <f t="shared" si="2"/>
        <v>15565378</v>
      </c>
      <c r="I16" s="22">
        <f>I17</f>
        <v>0</v>
      </c>
      <c r="J16" s="22">
        <f>J17</f>
        <v>0</v>
      </c>
      <c r="K16" s="22">
        <f>K17</f>
        <v>0</v>
      </c>
      <c r="L16" s="22">
        <f>L17</f>
        <v>0</v>
      </c>
      <c r="M16" s="60">
        <f t="shared" si="1"/>
        <v>15565378</v>
      </c>
    </row>
    <row r="17" spans="1:13" x14ac:dyDescent="0.3">
      <c r="A17" s="9" t="s">
        <v>6</v>
      </c>
      <c r="B17" s="11">
        <v>20</v>
      </c>
      <c r="C17" s="11">
        <v>50</v>
      </c>
      <c r="D17" s="11"/>
      <c r="E17" s="23">
        <v>15589355</v>
      </c>
      <c r="F17" s="23">
        <v>-23977</v>
      </c>
      <c r="G17" s="23"/>
      <c r="H17" s="23">
        <f t="shared" si="2"/>
        <v>15565378</v>
      </c>
      <c r="I17" s="23"/>
      <c r="J17" s="23"/>
      <c r="K17" s="23"/>
      <c r="L17" s="23"/>
      <c r="M17" s="59">
        <f t="shared" si="1"/>
        <v>15565378</v>
      </c>
    </row>
    <row r="18" spans="1:13" x14ac:dyDescent="0.3">
      <c r="A18" s="3"/>
      <c r="B18" s="11"/>
      <c r="C18" s="11"/>
      <c r="D18" s="11"/>
      <c r="E18" s="3"/>
      <c r="F18" s="3"/>
      <c r="G18" s="3"/>
      <c r="H18" s="3"/>
      <c r="I18" s="3"/>
      <c r="J18" s="3"/>
      <c r="K18" s="3"/>
      <c r="L18" s="3"/>
      <c r="M18" s="57">
        <f t="shared" si="1"/>
        <v>0</v>
      </c>
    </row>
    <row r="19" spans="1:13" x14ac:dyDescent="0.3">
      <c r="A19" s="8" t="s">
        <v>7</v>
      </c>
      <c r="B19" s="15"/>
      <c r="C19" s="15"/>
      <c r="D19" s="15"/>
      <c r="E19" s="22">
        <f>E20+E21</f>
        <v>8982616</v>
      </c>
      <c r="F19" s="22">
        <f>F20+F21</f>
        <v>112450</v>
      </c>
      <c r="G19" s="22">
        <f>G20+G21</f>
        <v>0</v>
      </c>
      <c r="H19" s="22">
        <f t="shared" si="2"/>
        <v>9095066</v>
      </c>
      <c r="I19" s="22">
        <f>I20+I21</f>
        <v>0</v>
      </c>
      <c r="J19" s="22">
        <f>J20+J21</f>
        <v>0</v>
      </c>
      <c r="K19" s="22">
        <f>K20+K21</f>
        <v>0</v>
      </c>
      <c r="L19" s="22">
        <f>L20+L21</f>
        <v>0</v>
      </c>
      <c r="M19" s="60">
        <f t="shared" si="1"/>
        <v>9095066</v>
      </c>
    </row>
    <row r="20" spans="1:13" x14ac:dyDescent="0.3">
      <c r="A20" s="9" t="s">
        <v>8</v>
      </c>
      <c r="B20" s="11">
        <v>20</v>
      </c>
      <c r="C20" s="11">
        <v>55</v>
      </c>
      <c r="D20" s="11"/>
      <c r="E20" s="23">
        <v>1621259</v>
      </c>
      <c r="F20" s="23">
        <v>112450</v>
      </c>
      <c r="G20" s="23"/>
      <c r="H20" s="23">
        <f t="shared" si="2"/>
        <v>1733709</v>
      </c>
      <c r="I20" s="23"/>
      <c r="J20" s="23"/>
      <c r="K20" s="23"/>
      <c r="L20" s="23"/>
      <c r="M20" s="59">
        <f t="shared" si="1"/>
        <v>1733709</v>
      </c>
    </row>
    <row r="21" spans="1:13" x14ac:dyDescent="0.3">
      <c r="A21" s="9" t="s">
        <v>17</v>
      </c>
      <c r="B21" s="11">
        <v>20</v>
      </c>
      <c r="C21" s="11">
        <v>55</v>
      </c>
      <c r="D21" s="11" t="s">
        <v>18</v>
      </c>
      <c r="E21" s="23">
        <v>7361357</v>
      </c>
      <c r="F21" s="23"/>
      <c r="G21" s="23"/>
      <c r="H21" s="23">
        <f t="shared" si="2"/>
        <v>7361357</v>
      </c>
      <c r="I21" s="23"/>
      <c r="J21" s="23"/>
      <c r="K21" s="23"/>
      <c r="L21" s="23"/>
      <c r="M21" s="59">
        <f t="shared" si="1"/>
        <v>7361357</v>
      </c>
    </row>
    <row r="22" spans="1:13" x14ac:dyDescent="0.3">
      <c r="A22" s="9"/>
      <c r="B22" s="10"/>
      <c r="C22" s="10"/>
      <c r="D22" s="11"/>
      <c r="E22" s="3"/>
      <c r="F22" s="3"/>
      <c r="G22" s="3"/>
      <c r="H22" s="3"/>
      <c r="I22" s="3"/>
      <c r="J22" s="3"/>
      <c r="K22" s="3"/>
      <c r="L22" s="3"/>
      <c r="M22" s="57">
        <f t="shared" si="1"/>
        <v>0</v>
      </c>
    </row>
    <row r="23" spans="1:13" x14ac:dyDescent="0.3">
      <c r="A23" s="16" t="s">
        <v>9</v>
      </c>
      <c r="B23" s="17"/>
      <c r="C23" s="17"/>
      <c r="D23" s="15"/>
      <c r="E23" s="22">
        <f>E24+E25</f>
        <v>1639315</v>
      </c>
      <c r="F23" s="22">
        <f>F24+F25</f>
        <v>0</v>
      </c>
      <c r="G23" s="22">
        <f>G24+G25</f>
        <v>0</v>
      </c>
      <c r="H23" s="22">
        <f t="shared" si="2"/>
        <v>1639315</v>
      </c>
      <c r="I23" s="22">
        <f>I24+I25</f>
        <v>0</v>
      </c>
      <c r="J23" s="22">
        <f>J24+J25</f>
        <v>0</v>
      </c>
      <c r="K23" s="22">
        <f>K24+K25</f>
        <v>0</v>
      </c>
      <c r="L23" s="22">
        <f>L24+L25</f>
        <v>0</v>
      </c>
      <c r="M23" s="60">
        <f t="shared" si="1"/>
        <v>1639315</v>
      </c>
    </row>
    <row r="24" spans="1:13" x14ac:dyDescent="0.3">
      <c r="A24" s="12" t="s">
        <v>10</v>
      </c>
      <c r="B24" s="11">
        <v>10</v>
      </c>
      <c r="C24" s="11">
        <v>601</v>
      </c>
      <c r="D24" s="11"/>
      <c r="E24" s="23">
        <v>167044</v>
      </c>
      <c r="F24" s="23"/>
      <c r="G24" s="23"/>
      <c r="H24" s="23">
        <f t="shared" si="2"/>
        <v>167044</v>
      </c>
      <c r="I24" s="23"/>
      <c r="J24" s="23"/>
      <c r="K24" s="23"/>
      <c r="L24" s="23"/>
      <c r="M24" s="59">
        <f t="shared" si="1"/>
        <v>167044</v>
      </c>
    </row>
    <row r="25" spans="1:13" x14ac:dyDescent="0.3">
      <c r="A25" s="12" t="s">
        <v>19</v>
      </c>
      <c r="B25" s="11">
        <v>10</v>
      </c>
      <c r="C25" s="11">
        <v>601</v>
      </c>
      <c r="D25" s="11" t="s">
        <v>18</v>
      </c>
      <c r="E25" s="23">
        <v>1472271</v>
      </c>
      <c r="F25" s="23"/>
      <c r="G25" s="23"/>
      <c r="H25" s="23">
        <f t="shared" si="2"/>
        <v>1472271</v>
      </c>
      <c r="I25" s="23"/>
      <c r="J25" s="23"/>
      <c r="K25" s="23"/>
      <c r="L25" s="23"/>
      <c r="M25" s="59">
        <f t="shared" si="1"/>
        <v>1472271</v>
      </c>
    </row>
    <row r="26" spans="1:13" x14ac:dyDescent="0.3">
      <c r="A26" s="3"/>
      <c r="B26" s="2"/>
      <c r="C26" s="2"/>
      <c r="D26" s="3"/>
      <c r="E26" s="3"/>
      <c r="F26" s="3"/>
      <c r="G26" s="3"/>
      <c r="H26" s="3"/>
      <c r="I26" s="3"/>
      <c r="J26" s="3"/>
      <c r="K26" s="3"/>
      <c r="L26" s="3"/>
      <c r="M26" s="57">
        <f t="shared" si="1"/>
        <v>0</v>
      </c>
    </row>
    <row r="27" spans="1:13" x14ac:dyDescent="0.3">
      <c r="A27" s="8" t="s">
        <v>20</v>
      </c>
      <c r="B27" s="6"/>
      <c r="C27" s="6"/>
      <c r="D27" s="7"/>
      <c r="E27" s="22">
        <f>E28+E29+E30</f>
        <v>239978</v>
      </c>
      <c r="F27" s="22">
        <f>F28+F29+F30</f>
        <v>0</v>
      </c>
      <c r="G27" s="22">
        <f>G28+G29+G30</f>
        <v>0</v>
      </c>
      <c r="H27" s="22">
        <f t="shared" si="2"/>
        <v>239978</v>
      </c>
      <c r="I27" s="22">
        <f>I28+I29+I30</f>
        <v>0</v>
      </c>
      <c r="J27" s="22">
        <f>J28+J29+J30</f>
        <v>0</v>
      </c>
      <c r="K27" s="22">
        <f>K28+K29+K30</f>
        <v>0</v>
      </c>
      <c r="L27" s="22">
        <f>L28+L29+L30</f>
        <v>0</v>
      </c>
      <c r="M27" s="60">
        <f t="shared" si="1"/>
        <v>239978</v>
      </c>
    </row>
    <row r="28" spans="1:13" x14ac:dyDescent="0.3">
      <c r="A28" s="9" t="s">
        <v>5</v>
      </c>
      <c r="B28" s="11">
        <v>44</v>
      </c>
      <c r="C28" s="11">
        <v>50</v>
      </c>
      <c r="D28" s="11"/>
      <c r="E28" s="23">
        <v>142678</v>
      </c>
      <c r="F28" s="23"/>
      <c r="G28" s="23"/>
      <c r="H28" s="23">
        <f t="shared" si="2"/>
        <v>142678</v>
      </c>
      <c r="I28" s="23"/>
      <c r="J28" s="23"/>
      <c r="K28" s="23"/>
      <c r="L28" s="23"/>
      <c r="M28" s="59">
        <f t="shared" si="1"/>
        <v>142678</v>
      </c>
    </row>
    <row r="29" spans="1:13" x14ac:dyDescent="0.3">
      <c r="A29" s="9" t="s">
        <v>8</v>
      </c>
      <c r="B29" s="11">
        <v>44</v>
      </c>
      <c r="C29" s="11">
        <v>55</v>
      </c>
      <c r="D29" s="11"/>
      <c r="E29" s="23">
        <v>88300</v>
      </c>
      <c r="F29" s="23"/>
      <c r="G29" s="23"/>
      <c r="H29" s="23">
        <f t="shared" si="2"/>
        <v>88300</v>
      </c>
      <c r="I29" s="23"/>
      <c r="J29" s="23"/>
      <c r="K29" s="23"/>
      <c r="L29" s="23"/>
      <c r="M29" s="59">
        <f t="shared" si="1"/>
        <v>88300</v>
      </c>
    </row>
    <row r="30" spans="1:13" x14ac:dyDescent="0.3">
      <c r="A30" s="9" t="s">
        <v>9</v>
      </c>
      <c r="B30" s="11">
        <v>44</v>
      </c>
      <c r="C30" s="11">
        <v>601</v>
      </c>
      <c r="D30" s="11"/>
      <c r="E30" s="23">
        <v>9000</v>
      </c>
      <c r="F30" s="23"/>
      <c r="G30" s="23"/>
      <c r="H30" s="23">
        <f t="shared" si="2"/>
        <v>9000</v>
      </c>
      <c r="I30" s="23"/>
      <c r="J30" s="23"/>
      <c r="K30" s="23"/>
      <c r="L30" s="23"/>
      <c r="M30" s="59">
        <f t="shared" si="1"/>
        <v>9000</v>
      </c>
    </row>
    <row r="31" spans="1:13" x14ac:dyDescent="0.3">
      <c r="A31" s="9"/>
      <c r="B31" s="11"/>
      <c r="C31" s="11"/>
      <c r="D31" s="11"/>
      <c r="E31" s="23"/>
      <c r="F31" s="23"/>
      <c r="G31" s="23"/>
      <c r="H31" s="23"/>
      <c r="I31" s="23"/>
      <c r="J31" s="23"/>
      <c r="K31" s="23"/>
      <c r="L31" s="23"/>
      <c r="M31" s="59">
        <f t="shared" si="1"/>
        <v>0</v>
      </c>
    </row>
    <row r="32" spans="1:13" x14ac:dyDescent="0.3">
      <c r="A32" s="16" t="s">
        <v>37</v>
      </c>
      <c r="E32" s="23"/>
      <c r="F32" s="23"/>
      <c r="G32" s="24">
        <f>G33</f>
        <v>350000</v>
      </c>
      <c r="H32" s="24">
        <f>E32+F32+G32</f>
        <v>350000</v>
      </c>
      <c r="I32" s="24">
        <f>I33+I34</f>
        <v>0</v>
      </c>
      <c r="J32" s="24">
        <f>J33+J34</f>
        <v>350000</v>
      </c>
      <c r="K32" s="24">
        <f>K33+K34</f>
        <v>0</v>
      </c>
      <c r="L32" s="24">
        <f t="shared" ref="L32" si="5">L33+L34</f>
        <v>0</v>
      </c>
      <c r="M32" s="58">
        <f t="shared" si="1"/>
        <v>700000</v>
      </c>
    </row>
    <row r="33" spans="1:13" hidden="1" x14ac:dyDescent="0.3">
      <c r="A33" s="16"/>
      <c r="B33" s="11">
        <v>20</v>
      </c>
      <c r="C33" s="11">
        <v>55</v>
      </c>
      <c r="D33" s="11" t="s">
        <v>38</v>
      </c>
      <c r="E33" s="23"/>
      <c r="F33" s="23"/>
      <c r="G33" s="23">
        <v>350000</v>
      </c>
      <c r="H33" s="23">
        <f t="shared" ref="H33:H34" si="6">E33+F33+G33</f>
        <v>350000</v>
      </c>
      <c r="I33" s="24"/>
      <c r="J33" s="24"/>
      <c r="K33" s="24"/>
      <c r="L33" s="24"/>
      <c r="M33" s="59">
        <f t="shared" si="1"/>
        <v>350000</v>
      </c>
    </row>
    <row r="34" spans="1:13" hidden="1" x14ac:dyDescent="0.3">
      <c r="A34" s="16"/>
      <c r="B34" s="11">
        <v>20</v>
      </c>
      <c r="C34" s="11">
        <v>55</v>
      </c>
      <c r="D34" s="11" t="s">
        <v>46</v>
      </c>
      <c r="E34" s="23"/>
      <c r="F34" s="23"/>
      <c r="G34" s="24"/>
      <c r="H34" s="23">
        <f t="shared" si="6"/>
        <v>0</v>
      </c>
      <c r="I34" s="24"/>
      <c r="J34" s="59">
        <v>350000</v>
      </c>
      <c r="K34" s="24"/>
      <c r="L34" s="24"/>
      <c r="M34" s="59">
        <f t="shared" si="1"/>
        <v>350000</v>
      </c>
    </row>
    <row r="35" spans="1:13" x14ac:dyDescent="0.3">
      <c r="A35" s="16"/>
      <c r="B35" s="11"/>
      <c r="C35" s="11"/>
      <c r="D35" s="11"/>
      <c r="E35" s="23"/>
      <c r="F35" s="23"/>
      <c r="G35" s="24"/>
      <c r="H35" s="24"/>
      <c r="I35" s="24"/>
      <c r="J35" s="24"/>
      <c r="K35" s="24"/>
      <c r="L35" s="24"/>
      <c r="M35" s="58">
        <f t="shared" si="1"/>
        <v>0</v>
      </c>
    </row>
    <row r="36" spans="1:13" x14ac:dyDescent="0.3">
      <c r="A36" s="8" t="s">
        <v>42</v>
      </c>
      <c r="B36" s="11"/>
      <c r="C36" s="11"/>
      <c r="D36" s="11"/>
      <c r="E36" s="23"/>
      <c r="F36" s="23"/>
      <c r="G36" s="24"/>
      <c r="H36" s="24"/>
      <c r="I36" s="24">
        <f>I37+I38+I39+I41+I42+I40</f>
        <v>192000</v>
      </c>
      <c r="J36" s="24">
        <f>J37+J38+J39+J41+J42+J40</f>
        <v>0</v>
      </c>
      <c r="K36" s="24">
        <f t="shared" ref="K36" si="7">K37+K38+K39+K41+K42+K40</f>
        <v>0</v>
      </c>
      <c r="L36" s="24">
        <f>L37+L38+L39+L41+L42+L40</f>
        <v>2114408</v>
      </c>
      <c r="M36" s="24">
        <f t="shared" si="1"/>
        <v>2306408</v>
      </c>
    </row>
    <row r="37" spans="1:13" hidden="1" x14ac:dyDescent="0.3">
      <c r="A37" s="8"/>
      <c r="B37" s="10">
        <v>20</v>
      </c>
      <c r="C37" s="10">
        <v>55</v>
      </c>
      <c r="D37" s="11" t="s">
        <v>49</v>
      </c>
      <c r="E37" s="23"/>
      <c r="F37" s="23"/>
      <c r="G37" s="24"/>
      <c r="H37" s="24"/>
      <c r="I37" s="24"/>
      <c r="J37" s="24"/>
      <c r="K37" s="24"/>
      <c r="L37" s="59">
        <v>1074408</v>
      </c>
      <c r="M37" s="59">
        <f t="shared" si="1"/>
        <v>1074408</v>
      </c>
    </row>
    <row r="38" spans="1:13" hidden="1" x14ac:dyDescent="0.3">
      <c r="A38" s="8"/>
      <c r="B38" s="10">
        <v>20</v>
      </c>
      <c r="C38" s="10">
        <v>15</v>
      </c>
      <c r="D38" s="11" t="s">
        <v>50</v>
      </c>
      <c r="E38" s="23"/>
      <c r="F38" s="23"/>
      <c r="G38" s="24"/>
      <c r="H38" s="24"/>
      <c r="I38" s="24"/>
      <c r="J38" s="24"/>
      <c r="K38" s="24"/>
      <c r="L38" s="59">
        <v>60000</v>
      </c>
      <c r="M38" s="59">
        <f t="shared" si="1"/>
        <v>60000</v>
      </c>
    </row>
    <row r="39" spans="1:13" hidden="1" x14ac:dyDescent="0.3">
      <c r="A39" s="8"/>
      <c r="B39" s="10">
        <v>20</v>
      </c>
      <c r="C39" s="10">
        <v>15</v>
      </c>
      <c r="D39" s="11" t="s">
        <v>44</v>
      </c>
      <c r="E39" s="23"/>
      <c r="F39" s="23"/>
      <c r="G39" s="24"/>
      <c r="H39" s="24"/>
      <c r="I39" s="59">
        <v>40000</v>
      </c>
      <c r="J39" s="24"/>
      <c r="K39" s="24"/>
      <c r="L39" s="59">
        <v>645000</v>
      </c>
      <c r="M39" s="59">
        <f t="shared" si="1"/>
        <v>685000</v>
      </c>
    </row>
    <row r="40" spans="1:13" hidden="1" x14ac:dyDescent="0.3">
      <c r="A40" s="8"/>
      <c r="B40" s="10">
        <v>20</v>
      </c>
      <c r="C40" s="10">
        <v>15</v>
      </c>
      <c r="D40" s="11" t="s">
        <v>51</v>
      </c>
      <c r="E40" s="23"/>
      <c r="F40" s="23"/>
      <c r="G40" s="24"/>
      <c r="H40" s="24"/>
      <c r="I40" s="59"/>
      <c r="J40" s="24"/>
      <c r="K40" s="24"/>
      <c r="L40" s="59">
        <v>135000</v>
      </c>
      <c r="M40" s="59"/>
    </row>
    <row r="41" spans="1:13" hidden="1" x14ac:dyDescent="0.3">
      <c r="A41" s="8"/>
      <c r="B41" s="10">
        <v>20</v>
      </c>
      <c r="C41" s="10">
        <v>15</v>
      </c>
      <c r="D41" s="11" t="s">
        <v>45</v>
      </c>
      <c r="E41" s="23"/>
      <c r="F41" s="23"/>
      <c r="G41" s="24"/>
      <c r="H41" s="24"/>
      <c r="I41" s="59">
        <v>120000</v>
      </c>
      <c r="J41" s="24"/>
      <c r="K41" s="24"/>
      <c r="L41" s="59">
        <v>200000</v>
      </c>
      <c r="M41" s="59">
        <f>H41+L41+K41+I41+J41</f>
        <v>320000</v>
      </c>
    </row>
    <row r="42" spans="1:13" x14ac:dyDescent="0.3">
      <c r="A42" s="12" t="s">
        <v>43</v>
      </c>
      <c r="B42" s="11"/>
      <c r="C42" s="11"/>
      <c r="D42" s="11"/>
      <c r="E42" s="23"/>
      <c r="F42" s="23"/>
      <c r="G42" s="24"/>
      <c r="H42" s="24"/>
      <c r="I42" s="59">
        <f>I43+I44</f>
        <v>32000</v>
      </c>
      <c r="J42" s="24"/>
      <c r="K42" s="24"/>
      <c r="L42" s="24"/>
      <c r="M42" s="59">
        <f>H42+L42+K42+I42+J42</f>
        <v>32000</v>
      </c>
    </row>
    <row r="43" spans="1:13" hidden="1" x14ac:dyDescent="0.3">
      <c r="A43" s="12"/>
      <c r="B43" s="10">
        <v>10</v>
      </c>
      <c r="C43" s="10">
        <v>601002</v>
      </c>
      <c r="D43" s="11" t="s">
        <v>44</v>
      </c>
      <c r="E43" s="23"/>
      <c r="F43" s="23"/>
      <c r="G43" s="24"/>
      <c r="H43" s="24"/>
      <c r="I43" s="59">
        <v>8000</v>
      </c>
      <c r="J43" s="24"/>
      <c r="K43" s="24"/>
      <c r="L43" s="24"/>
      <c r="M43" s="59">
        <f>H43+L43+K43+I43+J43</f>
        <v>8000</v>
      </c>
    </row>
    <row r="44" spans="1:13" hidden="1" x14ac:dyDescent="0.3">
      <c r="A44" s="12"/>
      <c r="B44" s="10">
        <v>10</v>
      </c>
      <c r="C44" s="10">
        <v>601002</v>
      </c>
      <c r="D44" s="11" t="s">
        <v>45</v>
      </c>
      <c r="E44" s="23"/>
      <c r="F44" s="23"/>
      <c r="G44" s="24"/>
      <c r="H44" s="24"/>
      <c r="I44" s="59">
        <v>24000</v>
      </c>
      <c r="J44" s="24"/>
      <c r="K44" s="24"/>
      <c r="L44" s="24"/>
      <c r="M44" s="59">
        <f>H44+L44+K44+I44+J44</f>
        <v>24000</v>
      </c>
    </row>
    <row r="45" spans="1:13" x14ac:dyDescent="0.3">
      <c r="A45" s="16"/>
      <c r="B45" s="11"/>
      <c r="C45" s="11"/>
      <c r="D45" s="11"/>
      <c r="E45" s="23"/>
      <c r="F45" s="23"/>
      <c r="G45" s="24"/>
      <c r="H45" s="24"/>
      <c r="I45" s="24"/>
      <c r="J45" s="24"/>
      <c r="K45" s="24"/>
      <c r="L45" s="24"/>
      <c r="M45" s="58"/>
    </row>
    <row r="46" spans="1:13" x14ac:dyDescent="0.3">
      <c r="A46" s="8" t="s">
        <v>21</v>
      </c>
      <c r="B46" s="17">
        <v>60</v>
      </c>
      <c r="C46" s="17">
        <v>61</v>
      </c>
      <c r="D46" s="18"/>
      <c r="E46" s="22">
        <v>31100</v>
      </c>
      <c r="F46" s="22"/>
      <c r="G46" s="22"/>
      <c r="H46" s="22">
        <f t="shared" si="2"/>
        <v>31100</v>
      </c>
      <c r="I46" s="22"/>
      <c r="J46" s="22"/>
      <c r="K46" s="22"/>
      <c r="L46" s="22"/>
      <c r="M46" s="60">
        <f t="shared" ref="M46:M77" si="8">H46+L46+K46+I46+J46</f>
        <v>31100</v>
      </c>
    </row>
    <row r="47" spans="1:13" x14ac:dyDescent="0.3">
      <c r="A47" s="3"/>
      <c r="B47" s="2"/>
      <c r="C47" s="2"/>
      <c r="D47" s="3"/>
      <c r="E47" s="3"/>
      <c r="F47" s="3"/>
      <c r="G47" s="3"/>
      <c r="H47" s="3"/>
      <c r="I47" s="3"/>
      <c r="J47" s="3"/>
      <c r="K47" s="3"/>
      <c r="L47" s="3"/>
      <c r="M47" s="57">
        <f t="shared" si="8"/>
        <v>0</v>
      </c>
    </row>
    <row r="48" spans="1:13" x14ac:dyDescent="0.3">
      <c r="A48" s="3"/>
      <c r="B48" s="2"/>
      <c r="C48" s="2"/>
      <c r="D48" s="3"/>
      <c r="E48" s="3"/>
      <c r="F48" s="3"/>
      <c r="G48" s="3"/>
      <c r="H48" s="3"/>
      <c r="I48" s="3"/>
      <c r="J48" s="3"/>
      <c r="K48" s="3"/>
      <c r="L48" s="3"/>
      <c r="M48" s="57">
        <f t="shared" si="8"/>
        <v>0</v>
      </c>
    </row>
    <row r="49" spans="1:13" ht="17.399999999999999" x14ac:dyDescent="0.35">
      <c r="A49" s="1" t="s">
        <v>22</v>
      </c>
      <c r="B49" s="2"/>
      <c r="C49" s="2"/>
      <c r="D49" s="3"/>
      <c r="E49" s="19">
        <f>E50</f>
        <v>15838051.199999999</v>
      </c>
      <c r="F49" s="19">
        <f>F50</f>
        <v>6467</v>
      </c>
      <c r="G49" s="19">
        <f>G50</f>
        <v>0</v>
      </c>
      <c r="H49" s="19">
        <f t="shared" si="2"/>
        <v>15844518.199999999</v>
      </c>
      <c r="I49" s="19">
        <f>I50+I53</f>
        <v>144000</v>
      </c>
      <c r="J49" s="19">
        <f>J50+J53</f>
        <v>0</v>
      </c>
      <c r="K49" s="19">
        <f>K50+K53</f>
        <v>0</v>
      </c>
      <c r="L49" s="19">
        <f t="shared" ref="L49" si="9">L50+L53</f>
        <v>1133625</v>
      </c>
      <c r="M49" s="54">
        <f t="shared" si="8"/>
        <v>17122143.199999999</v>
      </c>
    </row>
    <row r="50" spans="1:13" ht="17.399999999999999" x14ac:dyDescent="0.35">
      <c r="A50" s="1" t="s">
        <v>0</v>
      </c>
      <c r="B50" s="2"/>
      <c r="C50" s="2"/>
      <c r="D50" s="3"/>
      <c r="E50" s="19">
        <f>E51+E52</f>
        <v>15838051.199999999</v>
      </c>
      <c r="F50" s="19">
        <f>F51+F52</f>
        <v>6467</v>
      </c>
      <c r="G50" s="19">
        <f>G51+G52</f>
        <v>0</v>
      </c>
      <c r="H50" s="19">
        <f t="shared" si="2"/>
        <v>15844518.199999999</v>
      </c>
      <c r="I50" s="19">
        <f>I51+I52</f>
        <v>0</v>
      </c>
      <c r="J50" s="19">
        <f>J51+J52</f>
        <v>0</v>
      </c>
      <c r="K50" s="19">
        <f>K51+K52</f>
        <v>0</v>
      </c>
      <c r="L50" s="19">
        <f>L51+L52</f>
        <v>485375</v>
      </c>
      <c r="M50" s="54">
        <f t="shared" si="8"/>
        <v>16329893.199999999</v>
      </c>
    </row>
    <row r="51" spans="1:13" ht="15.6" x14ac:dyDescent="0.3">
      <c r="A51" s="4" t="s">
        <v>1</v>
      </c>
      <c r="B51" s="2"/>
      <c r="C51" s="2"/>
      <c r="D51" s="3"/>
      <c r="E51" s="20">
        <f>E56+E59+E62+E74+E75+E86</f>
        <v>14907163</v>
      </c>
      <c r="F51" s="20">
        <f>F56+F59+F62+F74+F75+F86</f>
        <v>6467</v>
      </c>
      <c r="G51" s="20">
        <f>G56+G59+G62+G74+G75+G86</f>
        <v>0</v>
      </c>
      <c r="H51" s="20">
        <f t="shared" si="2"/>
        <v>14913630</v>
      </c>
      <c r="I51" s="20">
        <f>I56+I59+I62+I74+I75+I86+I79</f>
        <v>0</v>
      </c>
      <c r="J51" s="20">
        <f>J56+J59+J62+J74+J75+J86+J79</f>
        <v>0</v>
      </c>
      <c r="K51" s="20">
        <f t="shared" ref="K51" si="10">K56+K59+K62+K74+K75+K86+K79</f>
        <v>0</v>
      </c>
      <c r="L51" s="20">
        <f>L56+L59+L62+L74+L75+L86+L79</f>
        <v>485375</v>
      </c>
      <c r="M51" s="55">
        <f t="shared" si="8"/>
        <v>15399005</v>
      </c>
    </row>
    <row r="52" spans="1:13" ht="15.6" x14ac:dyDescent="0.3">
      <c r="A52" s="5" t="s">
        <v>2</v>
      </c>
      <c r="B52" s="2"/>
      <c r="C52" s="2"/>
      <c r="D52" s="3"/>
      <c r="E52" s="21">
        <f>E66+E76</f>
        <v>930888.2</v>
      </c>
      <c r="F52" s="21">
        <f>F66+F76</f>
        <v>0</v>
      </c>
      <c r="G52" s="21">
        <f>G66+G76</f>
        <v>0</v>
      </c>
      <c r="H52" s="21">
        <f t="shared" si="2"/>
        <v>930888.2</v>
      </c>
      <c r="I52" s="21">
        <f>I66+I76</f>
        <v>0</v>
      </c>
      <c r="J52" s="21">
        <f>J66+J76</f>
        <v>0</v>
      </c>
      <c r="K52" s="21">
        <f>K66+K76</f>
        <v>0</v>
      </c>
      <c r="L52" s="21">
        <f>L66+L76</f>
        <v>0</v>
      </c>
      <c r="M52" s="56">
        <f t="shared" si="8"/>
        <v>930888.2</v>
      </c>
    </row>
    <row r="53" spans="1:13" ht="17.399999999999999" x14ac:dyDescent="0.35">
      <c r="A53" s="4" t="s">
        <v>3</v>
      </c>
      <c r="B53" s="2"/>
      <c r="C53" s="2"/>
      <c r="D53" s="3"/>
      <c r="E53" s="21"/>
      <c r="F53" s="21"/>
      <c r="G53" s="21"/>
      <c r="H53" s="21"/>
      <c r="I53" s="19">
        <f>I81+I84+I70+I80+I82</f>
        <v>144000</v>
      </c>
      <c r="J53" s="19">
        <f>J81+J84+J70+J80+J82</f>
        <v>0</v>
      </c>
      <c r="K53" s="19">
        <f t="shared" ref="K53" si="11">K81+K84+K70+K80+K82</f>
        <v>0</v>
      </c>
      <c r="L53" s="19">
        <f>L81+L84+L70+L80+L82</f>
        <v>648250</v>
      </c>
      <c r="M53" s="19">
        <f t="shared" si="8"/>
        <v>792250</v>
      </c>
    </row>
    <row r="54" spans="1:13" ht="15.6" x14ac:dyDescent="0.3">
      <c r="A54" s="61" t="s">
        <v>4</v>
      </c>
      <c r="B54" s="2"/>
      <c r="C54" s="2"/>
      <c r="D54" s="3"/>
      <c r="E54" s="21"/>
      <c r="F54" s="21"/>
      <c r="G54" s="21"/>
      <c r="H54" s="21"/>
      <c r="I54" s="21">
        <f>I84</f>
        <v>24000</v>
      </c>
      <c r="J54" s="21"/>
      <c r="K54" s="21"/>
      <c r="L54" s="21"/>
      <c r="M54" s="21">
        <f t="shared" si="8"/>
        <v>24000</v>
      </c>
    </row>
    <row r="55" spans="1:13" x14ac:dyDescent="0.3">
      <c r="A55" s="3"/>
      <c r="B55" s="2"/>
      <c r="C55" s="2"/>
      <c r="D55" s="3"/>
      <c r="E55" s="3"/>
      <c r="F55" s="3"/>
      <c r="G55" s="3"/>
      <c r="H55" s="3"/>
      <c r="I55" s="3"/>
      <c r="J55" s="3"/>
      <c r="K55" s="3"/>
      <c r="L55" s="3"/>
      <c r="M55" s="57">
        <f t="shared" si="8"/>
        <v>0</v>
      </c>
    </row>
    <row r="56" spans="1:13" x14ac:dyDescent="0.3">
      <c r="A56" s="8" t="s">
        <v>14</v>
      </c>
      <c r="B56" s="6"/>
      <c r="C56" s="13"/>
      <c r="D56" s="13"/>
      <c r="E56" s="22">
        <f>E57</f>
        <v>2060</v>
      </c>
      <c r="F56" s="22">
        <f>F57</f>
        <v>0</v>
      </c>
      <c r="G56" s="22">
        <f>G57</f>
        <v>0</v>
      </c>
      <c r="H56" s="22">
        <f t="shared" si="2"/>
        <v>2060</v>
      </c>
      <c r="I56" s="22">
        <f>I57</f>
        <v>0</v>
      </c>
      <c r="J56" s="22">
        <f>J57</f>
        <v>0</v>
      </c>
      <c r="K56" s="22">
        <f>K57</f>
        <v>0</v>
      </c>
      <c r="L56" s="22">
        <f>L57</f>
        <v>0</v>
      </c>
      <c r="M56" s="60">
        <f t="shared" si="8"/>
        <v>2060</v>
      </c>
    </row>
    <row r="57" spans="1:13" x14ac:dyDescent="0.3">
      <c r="A57" s="12" t="s">
        <v>15</v>
      </c>
      <c r="B57" s="11">
        <v>20</v>
      </c>
      <c r="C57" s="11">
        <v>41</v>
      </c>
      <c r="D57" s="11" t="s">
        <v>16</v>
      </c>
      <c r="E57" s="23">
        <v>2060</v>
      </c>
      <c r="F57" s="23"/>
      <c r="G57" s="23"/>
      <c r="H57" s="23">
        <f t="shared" si="2"/>
        <v>2060</v>
      </c>
      <c r="I57" s="23"/>
      <c r="J57" s="23"/>
      <c r="K57" s="23"/>
      <c r="L57" s="23"/>
      <c r="M57" s="59">
        <f t="shared" si="8"/>
        <v>2060</v>
      </c>
    </row>
    <row r="58" spans="1:13" ht="15.6" x14ac:dyDescent="0.3">
      <c r="A58" s="4"/>
      <c r="B58" s="2"/>
      <c r="C58" s="14"/>
      <c r="D58" s="14"/>
      <c r="E58" s="3"/>
      <c r="F58" s="3"/>
      <c r="G58" s="3"/>
      <c r="H58" s="3"/>
      <c r="I58" s="3"/>
      <c r="J58" s="3"/>
      <c r="K58" s="3"/>
      <c r="L58" s="3"/>
      <c r="M58" s="57">
        <f t="shared" si="8"/>
        <v>0</v>
      </c>
    </row>
    <row r="59" spans="1:13" x14ac:dyDescent="0.3">
      <c r="A59" s="8" t="s">
        <v>5</v>
      </c>
      <c r="B59" s="6"/>
      <c r="C59" s="13"/>
      <c r="D59" s="13"/>
      <c r="E59" s="22">
        <f>E60</f>
        <v>9437985</v>
      </c>
      <c r="F59" s="22">
        <f>F60</f>
        <v>-17983</v>
      </c>
      <c r="G59" s="22">
        <f>G60</f>
        <v>0</v>
      </c>
      <c r="H59" s="22">
        <f t="shared" si="2"/>
        <v>9420002</v>
      </c>
      <c r="I59" s="22">
        <f>I60</f>
        <v>0</v>
      </c>
      <c r="J59" s="22">
        <f>J60</f>
        <v>0</v>
      </c>
      <c r="K59" s="22">
        <f>K60</f>
        <v>0</v>
      </c>
      <c r="L59" s="22">
        <f>L60</f>
        <v>0</v>
      </c>
      <c r="M59" s="60">
        <f t="shared" si="8"/>
        <v>9420002</v>
      </c>
    </row>
    <row r="60" spans="1:13" x14ac:dyDescent="0.3">
      <c r="A60" s="9" t="s">
        <v>6</v>
      </c>
      <c r="B60" s="11">
        <v>20</v>
      </c>
      <c r="C60" s="11">
        <v>50</v>
      </c>
      <c r="D60" s="11"/>
      <c r="E60" s="23">
        <v>9437985</v>
      </c>
      <c r="F60" s="23">
        <v>-17983</v>
      </c>
      <c r="G60" s="23"/>
      <c r="H60" s="23">
        <f t="shared" si="2"/>
        <v>9420002</v>
      </c>
      <c r="I60" s="23"/>
      <c r="J60" s="23"/>
      <c r="K60" s="23"/>
      <c r="L60" s="23"/>
      <c r="M60" s="59">
        <f t="shared" si="8"/>
        <v>9420002</v>
      </c>
    </row>
    <row r="61" spans="1:13" x14ac:dyDescent="0.3">
      <c r="A61" s="3"/>
      <c r="B61" s="11"/>
      <c r="C61" s="11"/>
      <c r="D61" s="11"/>
      <c r="E61" s="3"/>
      <c r="F61" s="3"/>
      <c r="G61" s="3"/>
      <c r="H61" s="3"/>
      <c r="I61" s="3"/>
      <c r="J61" s="3"/>
      <c r="K61" s="3"/>
      <c r="L61" s="3"/>
      <c r="M61" s="57">
        <f t="shared" si="8"/>
        <v>0</v>
      </c>
    </row>
    <row r="62" spans="1:13" x14ac:dyDescent="0.3">
      <c r="A62" s="8" t="s">
        <v>7</v>
      </c>
      <c r="B62" s="15"/>
      <c r="C62" s="15"/>
      <c r="D62" s="15"/>
      <c r="E62" s="22">
        <f>E63+E64</f>
        <v>4892694</v>
      </c>
      <c r="F62" s="22">
        <f>F63+F64</f>
        <v>24450</v>
      </c>
      <c r="G62" s="22">
        <f>G63+G64</f>
        <v>0</v>
      </c>
      <c r="H62" s="22">
        <f t="shared" si="2"/>
        <v>4917144</v>
      </c>
      <c r="I62" s="22">
        <f>I63+I64</f>
        <v>0</v>
      </c>
      <c r="J62" s="22">
        <f>J63+J64</f>
        <v>0</v>
      </c>
      <c r="K62" s="22">
        <f>K63+K64</f>
        <v>0</v>
      </c>
      <c r="L62" s="22">
        <f>L63+L64</f>
        <v>0</v>
      </c>
      <c r="M62" s="60">
        <f t="shared" si="8"/>
        <v>4917144</v>
      </c>
    </row>
    <row r="63" spans="1:13" x14ac:dyDescent="0.3">
      <c r="A63" s="9" t="s">
        <v>8</v>
      </c>
      <c r="B63" s="11">
        <v>20</v>
      </c>
      <c r="C63" s="11">
        <v>55</v>
      </c>
      <c r="D63" s="11"/>
      <c r="E63" s="23">
        <v>1195250</v>
      </c>
      <c r="F63" s="23">
        <v>24450</v>
      </c>
      <c r="G63" s="23"/>
      <c r="H63" s="23">
        <f t="shared" si="2"/>
        <v>1219700</v>
      </c>
      <c r="I63" s="23"/>
      <c r="J63" s="23"/>
      <c r="K63" s="23"/>
      <c r="L63" s="23"/>
      <c r="M63" s="59">
        <f t="shared" si="8"/>
        <v>1219700</v>
      </c>
    </row>
    <row r="64" spans="1:13" x14ac:dyDescent="0.3">
      <c r="A64" s="9" t="s">
        <v>17</v>
      </c>
      <c r="B64" s="11">
        <v>20</v>
      </c>
      <c r="C64" s="11">
        <v>55</v>
      </c>
      <c r="D64" s="11" t="s">
        <v>18</v>
      </c>
      <c r="E64" s="23">
        <v>3697444</v>
      </c>
      <c r="F64" s="23"/>
      <c r="G64" s="23"/>
      <c r="H64" s="23">
        <f t="shared" si="2"/>
        <v>3697444</v>
      </c>
      <c r="I64" s="23"/>
      <c r="J64" s="23"/>
      <c r="K64" s="23"/>
      <c r="L64" s="23"/>
      <c r="M64" s="59">
        <f t="shared" si="8"/>
        <v>3697444</v>
      </c>
    </row>
    <row r="65" spans="1:13" x14ac:dyDescent="0.3">
      <c r="A65" s="9"/>
      <c r="B65" s="10"/>
      <c r="C65" s="10"/>
      <c r="D65" s="11"/>
      <c r="E65" s="3"/>
      <c r="F65" s="3"/>
      <c r="G65" s="3"/>
      <c r="H65" s="3"/>
      <c r="I65" s="3"/>
      <c r="J65" s="3"/>
      <c r="K65" s="3"/>
      <c r="L65" s="3"/>
      <c r="M65" s="57">
        <f t="shared" si="8"/>
        <v>0</v>
      </c>
    </row>
    <row r="66" spans="1:13" x14ac:dyDescent="0.3">
      <c r="A66" s="16" t="s">
        <v>9</v>
      </c>
      <c r="B66" s="17"/>
      <c r="C66" s="17"/>
      <c r="D66" s="15"/>
      <c r="E66" s="22">
        <f>E67+E68</f>
        <v>862640.2</v>
      </c>
      <c r="F66" s="22">
        <f>F67+F68</f>
        <v>0</v>
      </c>
      <c r="G66" s="22">
        <f>G67+G68</f>
        <v>0</v>
      </c>
      <c r="H66" s="22">
        <f t="shared" si="2"/>
        <v>862640.2</v>
      </c>
      <c r="I66" s="22">
        <f>I67+I68</f>
        <v>0</v>
      </c>
      <c r="J66" s="22">
        <f>J67+J68</f>
        <v>0</v>
      </c>
      <c r="K66" s="22">
        <f>K67+K68</f>
        <v>0</v>
      </c>
      <c r="L66" s="22">
        <f>L67+L68</f>
        <v>0</v>
      </c>
      <c r="M66" s="60">
        <f t="shared" si="8"/>
        <v>862640.2</v>
      </c>
    </row>
    <row r="67" spans="1:13" x14ac:dyDescent="0.3">
      <c r="A67" s="12" t="s">
        <v>10</v>
      </c>
      <c r="B67" s="11">
        <v>10</v>
      </c>
      <c r="C67" s="11">
        <v>601</v>
      </c>
      <c r="D67" s="11"/>
      <c r="E67" s="23">
        <v>123151</v>
      </c>
      <c r="F67" s="23"/>
      <c r="G67" s="23"/>
      <c r="H67" s="23">
        <f t="shared" si="2"/>
        <v>123151</v>
      </c>
      <c r="I67" s="23"/>
      <c r="J67" s="23"/>
      <c r="K67" s="23"/>
      <c r="L67" s="23"/>
      <c r="M67" s="59">
        <f t="shared" si="8"/>
        <v>123151</v>
      </c>
    </row>
    <row r="68" spans="1:13" x14ac:dyDescent="0.3">
      <c r="A68" s="12" t="s">
        <v>19</v>
      </c>
      <c r="B68" s="11">
        <v>10</v>
      </c>
      <c r="C68" s="11">
        <v>601</v>
      </c>
      <c r="D68" s="11" t="s">
        <v>18</v>
      </c>
      <c r="E68" s="23">
        <v>739489.2</v>
      </c>
      <c r="F68" s="23"/>
      <c r="G68" s="23"/>
      <c r="H68" s="23">
        <f t="shared" si="2"/>
        <v>739489.2</v>
      </c>
      <c r="I68" s="23"/>
      <c r="J68" s="23"/>
      <c r="K68" s="23"/>
      <c r="L68" s="23"/>
      <c r="M68" s="59">
        <f t="shared" si="8"/>
        <v>739489.2</v>
      </c>
    </row>
    <row r="69" spans="1:13" x14ac:dyDescent="0.3">
      <c r="A69" s="3"/>
      <c r="B69" s="2"/>
      <c r="C69" s="2"/>
      <c r="D69" s="3"/>
      <c r="E69" s="3"/>
      <c r="F69" s="3"/>
      <c r="G69" s="3"/>
      <c r="H69" s="3"/>
      <c r="I69" s="3"/>
      <c r="J69" s="3"/>
      <c r="K69" s="3"/>
      <c r="L69" s="3"/>
      <c r="M69" s="59">
        <f t="shared" si="8"/>
        <v>0</v>
      </c>
    </row>
    <row r="70" spans="1:13" x14ac:dyDescent="0.3">
      <c r="A70" s="8" t="s">
        <v>11</v>
      </c>
      <c r="B70" s="2"/>
      <c r="C70" s="2"/>
      <c r="D70" s="3"/>
      <c r="E70" s="3"/>
      <c r="F70" s="3"/>
      <c r="G70" s="3"/>
      <c r="H70" s="3"/>
      <c r="I70" s="3"/>
      <c r="J70" s="3"/>
      <c r="K70" s="3"/>
      <c r="L70" s="22">
        <f>L71</f>
        <v>18250</v>
      </c>
      <c r="M70" s="60">
        <f t="shared" si="8"/>
        <v>18250</v>
      </c>
    </row>
    <row r="71" spans="1:13" x14ac:dyDescent="0.3">
      <c r="A71" s="9" t="s">
        <v>28</v>
      </c>
      <c r="B71" s="10">
        <v>20</v>
      </c>
      <c r="C71" s="2">
        <v>15</v>
      </c>
      <c r="D71" s="11" t="s">
        <v>12</v>
      </c>
      <c r="E71" s="3"/>
      <c r="F71" s="3"/>
      <c r="G71" s="3"/>
      <c r="H71" s="3"/>
      <c r="I71" s="3"/>
      <c r="J71" s="3"/>
      <c r="K71" s="3"/>
      <c r="L71" s="23">
        <v>18250</v>
      </c>
      <c r="M71" s="59">
        <f t="shared" si="8"/>
        <v>18250</v>
      </c>
    </row>
    <row r="72" spans="1:13" x14ac:dyDescent="0.3">
      <c r="A72" s="3"/>
      <c r="B72" s="2"/>
      <c r="C72" s="2"/>
      <c r="D72" s="3"/>
      <c r="E72" s="3"/>
      <c r="F72" s="3"/>
      <c r="G72" s="3"/>
      <c r="H72" s="3"/>
      <c r="I72" s="3"/>
      <c r="J72" s="3"/>
      <c r="K72" s="3"/>
      <c r="L72" s="3"/>
      <c r="M72" s="59">
        <f t="shared" si="8"/>
        <v>0</v>
      </c>
    </row>
    <row r="73" spans="1:13" x14ac:dyDescent="0.3">
      <c r="A73" s="8" t="s">
        <v>20</v>
      </c>
      <c r="B73" s="6"/>
      <c r="C73" s="6"/>
      <c r="D73" s="7"/>
      <c r="E73" s="22">
        <f>E74+E75+E76</f>
        <v>603072</v>
      </c>
      <c r="F73" s="22">
        <f>F74+F75+F76</f>
        <v>0</v>
      </c>
      <c r="G73" s="22">
        <f>G74+G75+G76</f>
        <v>0</v>
      </c>
      <c r="H73" s="22">
        <f t="shared" si="2"/>
        <v>603072</v>
      </c>
      <c r="I73" s="22">
        <f>I74+I75+I76</f>
        <v>0</v>
      </c>
      <c r="J73" s="22">
        <f>J74+J75+J76</f>
        <v>0</v>
      </c>
      <c r="K73" s="22">
        <f>K74+K75+K76</f>
        <v>0</v>
      </c>
      <c r="L73" s="22">
        <f>L74+L75+L76</f>
        <v>0</v>
      </c>
      <c r="M73" s="60">
        <f t="shared" si="8"/>
        <v>603072</v>
      </c>
    </row>
    <row r="74" spans="1:13" x14ac:dyDescent="0.3">
      <c r="A74" s="9" t="s">
        <v>5</v>
      </c>
      <c r="B74" s="11">
        <v>44</v>
      </c>
      <c r="C74" s="11">
        <v>50</v>
      </c>
      <c r="D74" s="11"/>
      <c r="E74" s="23">
        <v>6000</v>
      </c>
      <c r="F74" s="23"/>
      <c r="G74" s="23"/>
      <c r="H74" s="23">
        <f t="shared" si="2"/>
        <v>6000</v>
      </c>
      <c r="I74" s="23"/>
      <c r="J74" s="23"/>
      <c r="K74" s="23"/>
      <c r="L74" s="23"/>
      <c r="M74" s="59">
        <f t="shared" si="8"/>
        <v>6000</v>
      </c>
    </row>
    <row r="75" spans="1:13" x14ac:dyDescent="0.3">
      <c r="A75" s="9" t="s">
        <v>8</v>
      </c>
      <c r="B75" s="11">
        <v>44</v>
      </c>
      <c r="C75" s="11">
        <v>55</v>
      </c>
      <c r="D75" s="11"/>
      <c r="E75" s="23">
        <v>528824</v>
      </c>
      <c r="F75" s="23"/>
      <c r="G75" s="23"/>
      <c r="H75" s="23">
        <f t="shared" si="2"/>
        <v>528824</v>
      </c>
      <c r="I75" s="23"/>
      <c r="J75" s="23"/>
      <c r="K75" s="23"/>
      <c r="L75" s="23"/>
      <c r="M75" s="59">
        <f t="shared" si="8"/>
        <v>528824</v>
      </c>
    </row>
    <row r="76" spans="1:13" x14ac:dyDescent="0.3">
      <c r="A76" s="9" t="s">
        <v>9</v>
      </c>
      <c r="B76" s="11">
        <v>44</v>
      </c>
      <c r="C76" s="11">
        <v>601</v>
      </c>
      <c r="D76" s="11"/>
      <c r="E76" s="23">
        <v>68248</v>
      </c>
      <c r="F76" s="23"/>
      <c r="G76" s="23"/>
      <c r="H76" s="23">
        <f t="shared" si="2"/>
        <v>68248</v>
      </c>
      <c r="I76" s="23"/>
      <c r="J76" s="23"/>
      <c r="K76" s="23"/>
      <c r="L76" s="23"/>
      <c r="M76" s="59">
        <f t="shared" si="8"/>
        <v>68248</v>
      </c>
    </row>
    <row r="77" spans="1:13" x14ac:dyDescent="0.3">
      <c r="A77" s="9"/>
      <c r="B77" s="11"/>
      <c r="C77" s="11"/>
      <c r="D77" s="11"/>
      <c r="E77" s="23"/>
      <c r="F77" s="23"/>
      <c r="G77" s="23"/>
      <c r="H77" s="23"/>
      <c r="I77" s="23"/>
      <c r="J77" s="23"/>
      <c r="K77" s="23"/>
      <c r="L77" s="23"/>
      <c r="M77" s="59">
        <f t="shared" si="8"/>
        <v>0</v>
      </c>
    </row>
    <row r="78" spans="1:13" x14ac:dyDescent="0.3">
      <c r="A78" s="8" t="s">
        <v>42</v>
      </c>
      <c r="B78" s="11"/>
      <c r="C78" s="11"/>
      <c r="D78" s="11"/>
      <c r="E78" s="23"/>
      <c r="F78" s="23"/>
      <c r="G78" s="23"/>
      <c r="H78" s="22"/>
      <c r="I78" s="22">
        <f>I79+I80+I81+I82+I83</f>
        <v>144000</v>
      </c>
      <c r="J78" s="22">
        <f>J79+J80+J81+J82+J83</f>
        <v>0</v>
      </c>
      <c r="K78" s="22">
        <f t="shared" ref="K78" si="12">K79+K80+K81+K82+K83</f>
        <v>0</v>
      </c>
      <c r="L78" s="22">
        <f>L79+L80+L81+L82+L83</f>
        <v>1115375</v>
      </c>
      <c r="M78" s="22">
        <f t="shared" ref="M78:M110" si="13">H78+L78+K78+I78+J78</f>
        <v>1259375</v>
      </c>
    </row>
    <row r="79" spans="1:13" hidden="1" x14ac:dyDescent="0.3">
      <c r="A79" s="8"/>
      <c r="B79" s="10">
        <v>20</v>
      </c>
      <c r="C79" s="10">
        <v>55</v>
      </c>
      <c r="D79" s="11" t="s">
        <v>49</v>
      </c>
      <c r="E79" s="23"/>
      <c r="F79" s="23"/>
      <c r="G79" s="23"/>
      <c r="H79" s="22"/>
      <c r="I79" s="22"/>
      <c r="J79" s="22"/>
      <c r="K79" s="22"/>
      <c r="L79" s="23">
        <v>485375</v>
      </c>
      <c r="M79" s="59">
        <f t="shared" si="13"/>
        <v>485375</v>
      </c>
    </row>
    <row r="80" spans="1:13" hidden="1" x14ac:dyDescent="0.3">
      <c r="A80" s="8"/>
      <c r="B80" s="10">
        <v>20</v>
      </c>
      <c r="C80" s="10">
        <v>15</v>
      </c>
      <c r="D80" s="11" t="s">
        <v>50</v>
      </c>
      <c r="E80" s="23"/>
      <c r="F80" s="23"/>
      <c r="G80" s="23"/>
      <c r="H80" s="22"/>
      <c r="I80" s="22"/>
      <c r="J80" s="22"/>
      <c r="K80" s="22"/>
      <c r="L80" s="23">
        <v>30000</v>
      </c>
      <c r="M80" s="59">
        <f t="shared" si="13"/>
        <v>30000</v>
      </c>
    </row>
    <row r="81" spans="1:13" hidden="1" x14ac:dyDescent="0.3">
      <c r="A81" s="9"/>
      <c r="B81" s="10">
        <v>20</v>
      </c>
      <c r="C81" s="10">
        <v>15</v>
      </c>
      <c r="D81" s="11" t="s">
        <v>44</v>
      </c>
      <c r="E81" s="23"/>
      <c r="F81" s="23"/>
      <c r="G81" s="23"/>
      <c r="H81" s="23"/>
      <c r="I81" s="23">
        <v>120000</v>
      </c>
      <c r="J81" s="23"/>
      <c r="K81" s="23"/>
      <c r="L81" s="23">
        <v>400000</v>
      </c>
      <c r="M81" s="59">
        <f t="shared" si="13"/>
        <v>520000</v>
      </c>
    </row>
    <row r="82" spans="1:13" hidden="1" x14ac:dyDescent="0.3">
      <c r="A82" s="9"/>
      <c r="B82" s="10">
        <v>20</v>
      </c>
      <c r="C82" s="10">
        <v>15</v>
      </c>
      <c r="D82" s="11" t="s">
        <v>45</v>
      </c>
      <c r="E82" s="23"/>
      <c r="F82" s="23"/>
      <c r="G82" s="23"/>
      <c r="H82" s="23"/>
      <c r="I82" s="23"/>
      <c r="J82" s="23"/>
      <c r="K82" s="23"/>
      <c r="L82" s="23">
        <v>200000</v>
      </c>
      <c r="M82" s="59">
        <f t="shared" si="13"/>
        <v>200000</v>
      </c>
    </row>
    <row r="83" spans="1:13" x14ac:dyDescent="0.3">
      <c r="A83" s="12" t="s">
        <v>43</v>
      </c>
      <c r="B83" s="10"/>
      <c r="C83" s="10"/>
      <c r="D83" s="11"/>
      <c r="E83" s="23"/>
      <c r="F83" s="23"/>
      <c r="G83" s="23"/>
      <c r="H83" s="23"/>
      <c r="I83" s="23">
        <f>I84</f>
        <v>24000</v>
      </c>
      <c r="J83" s="23"/>
      <c r="K83" s="23"/>
      <c r="L83" s="23"/>
      <c r="M83" s="59">
        <f t="shared" si="13"/>
        <v>24000</v>
      </c>
    </row>
    <row r="84" spans="1:13" hidden="1" x14ac:dyDescent="0.3">
      <c r="A84" s="9"/>
      <c r="B84" s="10">
        <v>10</v>
      </c>
      <c r="C84" s="10">
        <v>601002</v>
      </c>
      <c r="D84" s="11" t="s">
        <v>44</v>
      </c>
      <c r="E84" s="23"/>
      <c r="F84" s="23"/>
      <c r="G84" s="23"/>
      <c r="H84" s="23"/>
      <c r="I84" s="23">
        <v>24000</v>
      </c>
      <c r="J84" s="23"/>
      <c r="K84" s="23"/>
      <c r="L84" s="23"/>
      <c r="M84" s="59">
        <f t="shared" si="13"/>
        <v>24000</v>
      </c>
    </row>
    <row r="85" spans="1:13" x14ac:dyDescent="0.3">
      <c r="A85" s="3"/>
      <c r="B85" s="2"/>
      <c r="C85" s="2"/>
      <c r="D85" s="3"/>
      <c r="E85" s="3"/>
      <c r="F85" s="3"/>
      <c r="G85" s="3"/>
      <c r="H85" s="3"/>
      <c r="I85" s="3"/>
      <c r="J85" s="3"/>
      <c r="K85" s="3"/>
      <c r="L85" s="3"/>
      <c r="M85" s="59">
        <f t="shared" si="13"/>
        <v>0</v>
      </c>
    </row>
    <row r="86" spans="1:13" x14ac:dyDescent="0.3">
      <c r="A86" s="8" t="s">
        <v>21</v>
      </c>
      <c r="B86" s="17">
        <v>60</v>
      </c>
      <c r="C86" s="17">
        <v>61</v>
      </c>
      <c r="D86" s="18"/>
      <c r="E86" s="24">
        <v>39600</v>
      </c>
      <c r="F86" s="24"/>
      <c r="G86" s="24"/>
      <c r="H86" s="24">
        <f t="shared" si="2"/>
        <v>39600</v>
      </c>
      <c r="I86" s="24"/>
      <c r="J86" s="24"/>
      <c r="K86" s="24"/>
      <c r="L86" s="24"/>
      <c r="M86" s="58">
        <f t="shared" si="13"/>
        <v>39600</v>
      </c>
    </row>
    <row r="87" spans="1:13" x14ac:dyDescent="0.3">
      <c r="A87" s="3"/>
      <c r="B87" s="2"/>
      <c r="C87" s="2"/>
      <c r="D87" s="3"/>
      <c r="E87" s="3"/>
      <c r="F87" s="3"/>
      <c r="G87" s="3"/>
      <c r="H87" s="3"/>
      <c r="I87" s="3"/>
      <c r="J87" s="3"/>
      <c r="K87" s="3"/>
      <c r="L87" s="3"/>
      <c r="M87" s="57">
        <f t="shared" si="13"/>
        <v>0</v>
      </c>
    </row>
    <row r="88" spans="1:13" x14ac:dyDescent="0.3">
      <c r="A88" s="3"/>
      <c r="B88" s="2"/>
      <c r="C88" s="2"/>
      <c r="D88" s="3"/>
      <c r="E88" s="3"/>
      <c r="F88" s="3"/>
      <c r="G88" s="3"/>
      <c r="H88" s="3"/>
      <c r="I88" s="3"/>
      <c r="J88" s="3"/>
      <c r="K88" s="3"/>
      <c r="L88" s="3"/>
      <c r="M88" s="57">
        <f t="shared" si="13"/>
        <v>0</v>
      </c>
    </row>
    <row r="89" spans="1:13" ht="17.399999999999999" x14ac:dyDescent="0.35">
      <c r="A89" s="1" t="s">
        <v>23</v>
      </c>
      <c r="B89" s="2"/>
      <c r="C89" s="2"/>
      <c r="D89" s="3"/>
      <c r="E89" s="19">
        <f>E90</f>
        <v>25775002</v>
      </c>
      <c r="F89" s="19">
        <f>F90</f>
        <v>15017</v>
      </c>
      <c r="G89" s="19">
        <f>G90</f>
        <v>0</v>
      </c>
      <c r="H89" s="19">
        <f t="shared" si="2"/>
        <v>25790019</v>
      </c>
      <c r="I89" s="19">
        <f>I90+I93</f>
        <v>0</v>
      </c>
      <c r="J89" s="19">
        <f>J90+J93</f>
        <v>0</v>
      </c>
      <c r="K89" s="19">
        <f t="shared" ref="K89" si="14">K90+K93</f>
        <v>37422</v>
      </c>
      <c r="L89" s="19">
        <f>L90+L93</f>
        <v>715375</v>
      </c>
      <c r="M89" s="54">
        <f t="shared" si="13"/>
        <v>26542816</v>
      </c>
    </row>
    <row r="90" spans="1:13" ht="17.399999999999999" x14ac:dyDescent="0.35">
      <c r="A90" s="1" t="s">
        <v>0</v>
      </c>
      <c r="B90" s="2"/>
      <c r="C90" s="2"/>
      <c r="D90" s="3"/>
      <c r="E90" s="19">
        <f>E91+E92</f>
        <v>25775002</v>
      </c>
      <c r="F90" s="19">
        <f>F91+F92</f>
        <v>15017</v>
      </c>
      <c r="G90" s="19">
        <f>G91+G92</f>
        <v>0</v>
      </c>
      <c r="H90" s="19">
        <f t="shared" si="2"/>
        <v>25790019</v>
      </c>
      <c r="I90" s="19">
        <f>I91+I92</f>
        <v>0</v>
      </c>
      <c r="J90" s="19">
        <f>J91+J92</f>
        <v>0</v>
      </c>
      <c r="K90" s="19">
        <f>K91+K92</f>
        <v>37422</v>
      </c>
      <c r="L90" s="19">
        <f>L91+L92</f>
        <v>485375</v>
      </c>
      <c r="M90" s="54">
        <f t="shared" si="13"/>
        <v>26312816</v>
      </c>
    </row>
    <row r="91" spans="1:13" ht="15.6" x14ac:dyDescent="0.3">
      <c r="A91" s="4" t="s">
        <v>1</v>
      </c>
      <c r="B91" s="2"/>
      <c r="C91" s="2"/>
      <c r="D91" s="3"/>
      <c r="E91" s="20">
        <f>E95+E98+E102+E111+E112+E120</f>
        <v>23614330</v>
      </c>
      <c r="F91" s="20">
        <f>F95+F98+F102+F111+F112+F120</f>
        <v>15017</v>
      </c>
      <c r="G91" s="20">
        <f>G95+G98+G102+G111+G112+G120</f>
        <v>0</v>
      </c>
      <c r="H91" s="20">
        <f t="shared" si="2"/>
        <v>23629347</v>
      </c>
      <c r="I91" s="20">
        <f>I95+I98+I102+I111+I112+I120+I116</f>
        <v>0</v>
      </c>
      <c r="J91" s="20">
        <f>J95+J98+J102+J111+J112+J120+J116</f>
        <v>0</v>
      </c>
      <c r="K91" s="20">
        <f t="shared" ref="K91" si="15">K95+K98+K102+K111+K112+K120+K116</f>
        <v>37422</v>
      </c>
      <c r="L91" s="20">
        <f>L95+L98+L102+L111+L112+L120+L116</f>
        <v>485375</v>
      </c>
      <c r="M91" s="55">
        <f t="shared" si="13"/>
        <v>24152144</v>
      </c>
    </row>
    <row r="92" spans="1:13" ht="15.6" x14ac:dyDescent="0.3">
      <c r="A92" s="5" t="s">
        <v>2</v>
      </c>
      <c r="B92" s="2"/>
      <c r="C92" s="2"/>
      <c r="D92" s="3"/>
      <c r="E92" s="21">
        <f>E106+E113</f>
        <v>2160672</v>
      </c>
      <c r="F92" s="21">
        <f>F106+F113</f>
        <v>0</v>
      </c>
      <c r="G92" s="21">
        <f>G106+G113</f>
        <v>0</v>
      </c>
      <c r="H92" s="21">
        <f t="shared" si="2"/>
        <v>2160672</v>
      </c>
      <c r="I92" s="21">
        <f>I106+I113</f>
        <v>0</v>
      </c>
      <c r="J92" s="21">
        <f>J106+J113</f>
        <v>0</v>
      </c>
      <c r="K92" s="21">
        <f>K106+K113</f>
        <v>0</v>
      </c>
      <c r="L92" s="21">
        <f>L106+L113</f>
        <v>0</v>
      </c>
      <c r="M92" s="56">
        <f t="shared" si="13"/>
        <v>2160672</v>
      </c>
    </row>
    <row r="93" spans="1:13" ht="17.399999999999999" x14ac:dyDescent="0.35">
      <c r="A93" s="4" t="s">
        <v>3</v>
      </c>
      <c r="B93" s="2"/>
      <c r="C93" s="2"/>
      <c r="D93" s="3"/>
      <c r="E93" s="21"/>
      <c r="F93" s="21"/>
      <c r="G93" s="21"/>
      <c r="H93" s="21"/>
      <c r="I93" s="19">
        <f>I117+I118</f>
        <v>0</v>
      </c>
      <c r="J93" s="19">
        <f>J117+J118</f>
        <v>0</v>
      </c>
      <c r="K93" s="19">
        <f t="shared" ref="K93" si="16">K117+K118</f>
        <v>0</v>
      </c>
      <c r="L93" s="19">
        <f>L117+L118</f>
        <v>230000</v>
      </c>
      <c r="M93" s="19">
        <f t="shared" si="13"/>
        <v>230000</v>
      </c>
    </row>
    <row r="94" spans="1:13" x14ac:dyDescent="0.3">
      <c r="A94" s="3"/>
      <c r="B94" s="2"/>
      <c r="C94" s="2"/>
      <c r="D94" s="3"/>
      <c r="E94" s="3"/>
      <c r="F94" s="3"/>
      <c r="G94" s="3"/>
      <c r="H94" s="3"/>
      <c r="I94" s="3"/>
      <c r="J94" s="3"/>
      <c r="K94" s="3"/>
      <c r="L94" s="3"/>
      <c r="M94" s="57">
        <f t="shared" si="13"/>
        <v>0</v>
      </c>
    </row>
    <row r="95" spans="1:13" x14ac:dyDescent="0.3">
      <c r="A95" s="8" t="s">
        <v>14</v>
      </c>
      <c r="B95" s="6"/>
      <c r="C95" s="13"/>
      <c r="D95" s="13"/>
      <c r="E95" s="22">
        <f>E96</f>
        <v>3300</v>
      </c>
      <c r="F95" s="22">
        <f>F96</f>
        <v>0</v>
      </c>
      <c r="G95" s="22">
        <f>G96</f>
        <v>0</v>
      </c>
      <c r="H95" s="22">
        <f t="shared" si="2"/>
        <v>3300</v>
      </c>
      <c r="I95" s="22">
        <f>I96</f>
        <v>0</v>
      </c>
      <c r="J95" s="22">
        <f>J96</f>
        <v>0</v>
      </c>
      <c r="K95" s="22">
        <f>K96</f>
        <v>0</v>
      </c>
      <c r="L95" s="22">
        <f>L96</f>
        <v>0</v>
      </c>
      <c r="M95" s="60">
        <f t="shared" si="13"/>
        <v>3300</v>
      </c>
    </row>
    <row r="96" spans="1:13" x14ac:dyDescent="0.3">
      <c r="A96" s="12" t="s">
        <v>15</v>
      </c>
      <c r="B96" s="11">
        <v>20</v>
      </c>
      <c r="C96" s="11">
        <v>41</v>
      </c>
      <c r="D96" s="11" t="s">
        <v>16</v>
      </c>
      <c r="E96" s="23">
        <v>3300</v>
      </c>
      <c r="F96" s="23"/>
      <c r="G96" s="23"/>
      <c r="H96" s="23">
        <f t="shared" ref="H96:H143" si="17">E96+F96+G96</f>
        <v>3300</v>
      </c>
      <c r="I96" s="23"/>
      <c r="J96" s="23"/>
      <c r="K96" s="23"/>
      <c r="L96" s="23"/>
      <c r="M96" s="59">
        <f t="shared" si="13"/>
        <v>3300</v>
      </c>
    </row>
    <row r="97" spans="1:13" ht="15.6" x14ac:dyDescent="0.3">
      <c r="A97" s="4"/>
      <c r="B97" s="2"/>
      <c r="C97" s="14"/>
      <c r="D97" s="14"/>
      <c r="E97" s="3"/>
      <c r="F97" s="3"/>
      <c r="G97" s="3"/>
      <c r="H97" s="3"/>
      <c r="I97" s="3"/>
      <c r="J97" s="3"/>
      <c r="K97" s="3"/>
      <c r="L97" s="3"/>
      <c r="M97" s="57">
        <f t="shared" si="13"/>
        <v>0</v>
      </c>
    </row>
    <row r="98" spans="1:13" x14ac:dyDescent="0.3">
      <c r="A98" s="8" t="s">
        <v>5</v>
      </c>
      <c r="B98" s="6"/>
      <c r="C98" s="13"/>
      <c r="D98" s="13"/>
      <c r="E98" s="22">
        <f>E99</f>
        <v>12068709</v>
      </c>
      <c r="F98" s="22">
        <f>F99</f>
        <v>-17983</v>
      </c>
      <c r="G98" s="22">
        <f>G99</f>
        <v>0</v>
      </c>
      <c r="H98" s="22">
        <f t="shared" si="17"/>
        <v>12050726</v>
      </c>
      <c r="I98" s="22">
        <f>I99+I100</f>
        <v>0</v>
      </c>
      <c r="J98" s="22">
        <f t="shared" ref="J98:L98" si="18">J99+J100</f>
        <v>0</v>
      </c>
      <c r="K98" s="22">
        <f t="shared" si="18"/>
        <v>37422</v>
      </c>
      <c r="L98" s="22">
        <f t="shared" si="18"/>
        <v>0</v>
      </c>
      <c r="M98" s="60">
        <f t="shared" si="13"/>
        <v>12088148</v>
      </c>
    </row>
    <row r="99" spans="1:13" x14ac:dyDescent="0.3">
      <c r="A99" s="9" t="s">
        <v>6</v>
      </c>
      <c r="B99" s="11">
        <v>20</v>
      </c>
      <c r="C99" s="11">
        <v>50</v>
      </c>
      <c r="D99" s="11"/>
      <c r="E99" s="23">
        <v>12068709</v>
      </c>
      <c r="F99" s="23">
        <v>-17983</v>
      </c>
      <c r="G99" s="23"/>
      <c r="H99" s="23">
        <f t="shared" si="17"/>
        <v>12050726</v>
      </c>
      <c r="I99" s="23"/>
      <c r="J99" s="23"/>
      <c r="K99" s="23"/>
      <c r="L99" s="23"/>
      <c r="M99" s="59">
        <f t="shared" si="13"/>
        <v>12050726</v>
      </c>
    </row>
    <row r="100" spans="1:13" x14ac:dyDescent="0.3">
      <c r="A100" s="9" t="s">
        <v>47</v>
      </c>
      <c r="B100" s="11">
        <v>20</v>
      </c>
      <c r="C100" s="11">
        <v>50</v>
      </c>
      <c r="D100" s="11" t="s">
        <v>48</v>
      </c>
      <c r="E100" s="23"/>
      <c r="F100" s="23"/>
      <c r="G100" s="23"/>
      <c r="H100" s="23"/>
      <c r="I100" s="23"/>
      <c r="J100" s="23"/>
      <c r="K100" s="23">
        <v>37422</v>
      </c>
      <c r="L100" s="23"/>
      <c r="M100" s="59">
        <f t="shared" si="13"/>
        <v>37422</v>
      </c>
    </row>
    <row r="101" spans="1:13" x14ac:dyDescent="0.3">
      <c r="A101" s="3"/>
      <c r="B101" s="11"/>
      <c r="C101" s="11"/>
      <c r="D101" s="11"/>
      <c r="E101" s="3"/>
      <c r="F101" s="3"/>
      <c r="G101" s="3"/>
      <c r="H101" s="3"/>
      <c r="I101" s="3"/>
      <c r="J101" s="3"/>
      <c r="K101" s="3"/>
      <c r="L101" s="3"/>
      <c r="M101" s="57">
        <f t="shared" si="13"/>
        <v>0</v>
      </c>
    </row>
    <row r="102" spans="1:13" x14ac:dyDescent="0.3">
      <c r="A102" s="8" t="s">
        <v>7</v>
      </c>
      <c r="B102" s="15"/>
      <c r="C102" s="15"/>
      <c r="D102" s="15"/>
      <c r="E102" s="22">
        <f>E103+E104</f>
        <v>11394521</v>
      </c>
      <c r="F102" s="22">
        <f>F103+F104</f>
        <v>33000</v>
      </c>
      <c r="G102" s="22">
        <f>G103+G104</f>
        <v>0</v>
      </c>
      <c r="H102" s="22">
        <f t="shared" si="17"/>
        <v>11427521</v>
      </c>
      <c r="I102" s="22">
        <f>I103+I104</f>
        <v>0</v>
      </c>
      <c r="J102" s="22">
        <f>J103+J104</f>
        <v>0</v>
      </c>
      <c r="K102" s="22">
        <f>K103+K104</f>
        <v>0</v>
      </c>
      <c r="L102" s="22">
        <f>L103+L104</f>
        <v>0</v>
      </c>
      <c r="M102" s="60">
        <f t="shared" si="13"/>
        <v>11427521</v>
      </c>
    </row>
    <row r="103" spans="1:13" x14ac:dyDescent="0.3">
      <c r="A103" s="9" t="s">
        <v>8</v>
      </c>
      <c r="B103" s="11">
        <v>20</v>
      </c>
      <c r="C103" s="11">
        <v>55</v>
      </c>
      <c r="D103" s="11"/>
      <c r="E103" s="23">
        <v>1301804</v>
      </c>
      <c r="F103" s="23">
        <v>33000</v>
      </c>
      <c r="G103" s="23"/>
      <c r="H103" s="23">
        <f t="shared" si="17"/>
        <v>1334804</v>
      </c>
      <c r="I103" s="23"/>
      <c r="J103" s="23"/>
      <c r="K103" s="23"/>
      <c r="L103" s="23"/>
      <c r="M103" s="59">
        <f t="shared" si="13"/>
        <v>1334804</v>
      </c>
    </row>
    <row r="104" spans="1:13" x14ac:dyDescent="0.3">
      <c r="A104" s="9" t="s">
        <v>17</v>
      </c>
      <c r="B104" s="11">
        <v>20</v>
      </c>
      <c r="C104" s="11">
        <v>55</v>
      </c>
      <c r="D104" s="11" t="s">
        <v>18</v>
      </c>
      <c r="E104" s="23">
        <v>10092717</v>
      </c>
      <c r="F104" s="23"/>
      <c r="G104" s="23"/>
      <c r="H104" s="23">
        <f t="shared" si="17"/>
        <v>10092717</v>
      </c>
      <c r="I104" s="23"/>
      <c r="J104" s="23"/>
      <c r="K104" s="23"/>
      <c r="L104" s="23"/>
      <c r="M104" s="59">
        <f t="shared" si="13"/>
        <v>10092717</v>
      </c>
    </row>
    <row r="105" spans="1:13" x14ac:dyDescent="0.3">
      <c r="A105" s="9"/>
      <c r="B105" s="10"/>
      <c r="C105" s="10"/>
      <c r="D105" s="11"/>
      <c r="E105" s="3"/>
      <c r="F105" s="3"/>
      <c r="G105" s="3"/>
      <c r="H105" s="3"/>
      <c r="I105" s="3"/>
      <c r="J105" s="3"/>
      <c r="K105" s="3"/>
      <c r="L105" s="3"/>
      <c r="M105" s="57">
        <f t="shared" si="13"/>
        <v>0</v>
      </c>
    </row>
    <row r="106" spans="1:13" x14ac:dyDescent="0.3">
      <c r="A106" s="16" t="s">
        <v>9</v>
      </c>
      <c r="B106" s="17"/>
      <c r="C106" s="17"/>
      <c r="D106" s="15"/>
      <c r="E106" s="22">
        <f>E107+E108</f>
        <v>2152672</v>
      </c>
      <c r="F106" s="22">
        <f>F107+F108</f>
        <v>0</v>
      </c>
      <c r="G106" s="22">
        <f>G107+G108</f>
        <v>0</v>
      </c>
      <c r="H106" s="22">
        <f t="shared" si="17"/>
        <v>2152672</v>
      </c>
      <c r="I106" s="22">
        <f>I107+I108</f>
        <v>0</v>
      </c>
      <c r="J106" s="22">
        <f>J107+J108</f>
        <v>0</v>
      </c>
      <c r="K106" s="22">
        <f>K107+K108</f>
        <v>0</v>
      </c>
      <c r="L106" s="22">
        <f>L107+L108</f>
        <v>0</v>
      </c>
      <c r="M106" s="60">
        <f t="shared" si="13"/>
        <v>2152672</v>
      </c>
    </row>
    <row r="107" spans="1:13" x14ac:dyDescent="0.3">
      <c r="A107" s="12" t="s">
        <v>10</v>
      </c>
      <c r="B107" s="11">
        <v>10</v>
      </c>
      <c r="C107" s="11">
        <v>601</v>
      </c>
      <c r="D107" s="11"/>
      <c r="E107" s="23">
        <v>134129</v>
      </c>
      <c r="F107" s="23"/>
      <c r="G107" s="23"/>
      <c r="H107" s="23">
        <f t="shared" si="17"/>
        <v>134129</v>
      </c>
      <c r="I107" s="23"/>
      <c r="J107" s="23"/>
      <c r="K107" s="23"/>
      <c r="L107" s="23"/>
      <c r="M107" s="59">
        <f t="shared" si="13"/>
        <v>134129</v>
      </c>
    </row>
    <row r="108" spans="1:13" x14ac:dyDescent="0.3">
      <c r="A108" s="12" t="s">
        <v>19</v>
      </c>
      <c r="B108" s="11">
        <v>10</v>
      </c>
      <c r="C108" s="11">
        <v>601</v>
      </c>
      <c r="D108" s="11" t="s">
        <v>18</v>
      </c>
      <c r="E108" s="23">
        <v>2018543</v>
      </c>
      <c r="F108" s="23"/>
      <c r="G108" s="23"/>
      <c r="H108" s="23">
        <f t="shared" si="17"/>
        <v>2018543</v>
      </c>
      <c r="I108" s="23"/>
      <c r="J108" s="23"/>
      <c r="K108" s="23"/>
      <c r="L108" s="23"/>
      <c r="M108" s="59">
        <f t="shared" si="13"/>
        <v>2018543</v>
      </c>
    </row>
    <row r="109" spans="1:13" x14ac:dyDescent="0.3">
      <c r="A109" s="3"/>
      <c r="B109" s="2"/>
      <c r="C109" s="2"/>
      <c r="D109" s="3"/>
      <c r="E109" s="3"/>
      <c r="F109" s="3"/>
      <c r="G109" s="3"/>
      <c r="H109" s="3"/>
      <c r="I109" s="3"/>
      <c r="J109" s="3"/>
      <c r="K109" s="3"/>
      <c r="L109" s="3"/>
      <c r="M109" s="57">
        <f t="shared" si="13"/>
        <v>0</v>
      </c>
    </row>
    <row r="110" spans="1:13" x14ac:dyDescent="0.3">
      <c r="A110" s="8" t="s">
        <v>20</v>
      </c>
      <c r="B110" s="6"/>
      <c r="C110" s="6"/>
      <c r="D110" s="7"/>
      <c r="E110" s="22">
        <f>E111+E112+E113</f>
        <v>139000</v>
      </c>
      <c r="F110" s="22">
        <f>F111+F112+F113</f>
        <v>0</v>
      </c>
      <c r="G110" s="22">
        <f>G111+G112+G113</f>
        <v>0</v>
      </c>
      <c r="H110" s="22">
        <f t="shared" si="17"/>
        <v>139000</v>
      </c>
      <c r="I110" s="22">
        <f>I111+I112+I113</f>
        <v>0</v>
      </c>
      <c r="J110" s="22">
        <f>J111+J112+J113</f>
        <v>0</v>
      </c>
      <c r="K110" s="22">
        <f>K111+K112+K113</f>
        <v>0</v>
      </c>
      <c r="L110" s="22">
        <f>L111+L112+L113</f>
        <v>0</v>
      </c>
      <c r="M110" s="60">
        <f t="shared" si="13"/>
        <v>139000</v>
      </c>
    </row>
    <row r="111" spans="1:13" x14ac:dyDescent="0.3">
      <c r="A111" s="9" t="s">
        <v>5</v>
      </c>
      <c r="B111" s="11">
        <v>44</v>
      </c>
      <c r="C111" s="11">
        <v>50</v>
      </c>
      <c r="D111" s="11"/>
      <c r="E111" s="23">
        <v>45000</v>
      </c>
      <c r="F111" s="23"/>
      <c r="G111" s="23"/>
      <c r="H111" s="23">
        <f t="shared" si="17"/>
        <v>45000</v>
      </c>
      <c r="I111" s="23"/>
      <c r="J111" s="23"/>
      <c r="K111" s="23"/>
      <c r="L111" s="23"/>
      <c r="M111" s="59">
        <f t="shared" ref="M111:M141" si="19">H111+L111+K111+I111+J111</f>
        <v>45000</v>
      </c>
    </row>
    <row r="112" spans="1:13" x14ac:dyDescent="0.3">
      <c r="A112" s="9" t="s">
        <v>8</v>
      </c>
      <c r="B112" s="11">
        <v>44</v>
      </c>
      <c r="C112" s="11">
        <v>55</v>
      </c>
      <c r="D112" s="11"/>
      <c r="E112" s="23">
        <v>86000</v>
      </c>
      <c r="F112" s="23"/>
      <c r="G112" s="23"/>
      <c r="H112" s="23">
        <f t="shared" si="17"/>
        <v>86000</v>
      </c>
      <c r="I112" s="23"/>
      <c r="J112" s="23"/>
      <c r="K112" s="23"/>
      <c r="L112" s="23"/>
      <c r="M112" s="59">
        <f t="shared" si="19"/>
        <v>86000</v>
      </c>
    </row>
    <row r="113" spans="1:13" x14ac:dyDescent="0.3">
      <c r="A113" s="9" t="s">
        <v>9</v>
      </c>
      <c r="B113" s="11">
        <v>44</v>
      </c>
      <c r="C113" s="11">
        <v>601</v>
      </c>
      <c r="D113" s="11"/>
      <c r="E113" s="23">
        <v>8000</v>
      </c>
      <c r="F113" s="23"/>
      <c r="G113" s="23"/>
      <c r="H113" s="23">
        <f t="shared" si="17"/>
        <v>8000</v>
      </c>
      <c r="I113" s="23"/>
      <c r="J113" s="23"/>
      <c r="K113" s="23"/>
      <c r="L113" s="23"/>
      <c r="M113" s="59">
        <f t="shared" si="19"/>
        <v>8000</v>
      </c>
    </row>
    <row r="114" spans="1:13" x14ac:dyDescent="0.3">
      <c r="A114" s="9"/>
      <c r="B114" s="11"/>
      <c r="C114" s="11"/>
      <c r="D114" s="11"/>
      <c r="E114" s="23"/>
      <c r="F114" s="23"/>
      <c r="G114" s="23"/>
      <c r="H114" s="23"/>
      <c r="I114" s="23"/>
      <c r="J114" s="23"/>
      <c r="K114" s="23"/>
      <c r="L114" s="23"/>
      <c r="M114" s="59">
        <f t="shared" si="19"/>
        <v>0</v>
      </c>
    </row>
    <row r="115" spans="1:13" x14ac:dyDescent="0.3">
      <c r="A115" s="8" t="s">
        <v>42</v>
      </c>
      <c r="B115" s="11"/>
      <c r="C115" s="11"/>
      <c r="D115" s="11"/>
      <c r="E115" s="23"/>
      <c r="F115" s="23"/>
      <c r="G115" s="23"/>
      <c r="H115" s="23"/>
      <c r="I115" s="22">
        <f>I116+I117+I118</f>
        <v>0</v>
      </c>
      <c r="J115" s="22">
        <f>J116+J117+J118</f>
        <v>0</v>
      </c>
      <c r="K115" s="22">
        <f t="shared" ref="K115" si="20">K116+K117+K118</f>
        <v>0</v>
      </c>
      <c r="L115" s="22">
        <f>L116+L117+L118</f>
        <v>715375</v>
      </c>
      <c r="M115" s="60">
        <f t="shared" si="19"/>
        <v>715375</v>
      </c>
    </row>
    <row r="116" spans="1:13" hidden="1" x14ac:dyDescent="0.3">
      <c r="A116" s="8"/>
      <c r="B116" s="10">
        <v>20</v>
      </c>
      <c r="C116" s="10">
        <v>55</v>
      </c>
      <c r="D116" s="11" t="s">
        <v>49</v>
      </c>
      <c r="E116" s="23"/>
      <c r="F116" s="23"/>
      <c r="G116" s="23"/>
      <c r="H116" s="23"/>
      <c r="I116" s="23"/>
      <c r="J116" s="23"/>
      <c r="K116" s="23"/>
      <c r="L116" s="23">
        <v>485375</v>
      </c>
      <c r="M116" s="59">
        <f t="shared" si="19"/>
        <v>485375</v>
      </c>
    </row>
    <row r="117" spans="1:13" hidden="1" x14ac:dyDescent="0.3">
      <c r="A117" s="8"/>
      <c r="B117" s="10">
        <v>20</v>
      </c>
      <c r="C117" s="10">
        <v>15</v>
      </c>
      <c r="D117" s="11" t="s">
        <v>50</v>
      </c>
      <c r="E117" s="23"/>
      <c r="F117" s="23"/>
      <c r="G117" s="23"/>
      <c r="H117" s="23"/>
      <c r="I117" s="23"/>
      <c r="J117" s="23"/>
      <c r="K117" s="23"/>
      <c r="L117" s="23">
        <v>30000</v>
      </c>
      <c r="M117" s="59">
        <f t="shared" si="19"/>
        <v>30000</v>
      </c>
    </row>
    <row r="118" spans="1:13" hidden="1" x14ac:dyDescent="0.3">
      <c r="A118" s="8"/>
      <c r="B118" s="10">
        <v>20</v>
      </c>
      <c r="C118" s="10">
        <v>15</v>
      </c>
      <c r="D118" s="11" t="s">
        <v>45</v>
      </c>
      <c r="E118" s="23"/>
      <c r="F118" s="23"/>
      <c r="G118" s="23"/>
      <c r="H118" s="23"/>
      <c r="I118" s="23"/>
      <c r="J118" s="23"/>
      <c r="K118" s="23"/>
      <c r="L118" s="23">
        <v>200000</v>
      </c>
      <c r="M118" s="59">
        <f t="shared" si="19"/>
        <v>200000</v>
      </c>
    </row>
    <row r="119" spans="1:13" x14ac:dyDescent="0.3">
      <c r="A119" s="3"/>
      <c r="B119" s="2"/>
      <c r="C119" s="2"/>
      <c r="D119" s="3"/>
      <c r="E119" s="3"/>
      <c r="F119" s="3"/>
      <c r="G119" s="3"/>
      <c r="H119" s="3"/>
      <c r="I119" s="3"/>
      <c r="J119" s="3"/>
      <c r="K119" s="3"/>
      <c r="L119" s="3"/>
      <c r="M119" s="59">
        <f t="shared" si="19"/>
        <v>0</v>
      </c>
    </row>
    <row r="120" spans="1:13" x14ac:dyDescent="0.3">
      <c r="A120" s="8" t="s">
        <v>21</v>
      </c>
      <c r="B120" s="17">
        <v>60</v>
      </c>
      <c r="C120" s="17">
        <v>61</v>
      </c>
      <c r="D120" s="18"/>
      <c r="E120" s="22">
        <v>16800</v>
      </c>
      <c r="F120" s="22"/>
      <c r="G120" s="22"/>
      <c r="H120" s="22">
        <f t="shared" si="17"/>
        <v>16800</v>
      </c>
      <c r="I120" s="22"/>
      <c r="J120" s="22"/>
      <c r="K120" s="22"/>
      <c r="L120" s="22"/>
      <c r="M120" s="60">
        <f t="shared" si="19"/>
        <v>16800</v>
      </c>
    </row>
    <row r="121" spans="1:13" x14ac:dyDescent="0.3">
      <c r="M121">
        <f t="shared" si="19"/>
        <v>0</v>
      </c>
    </row>
    <row r="122" spans="1:13" x14ac:dyDescent="0.3">
      <c r="M122">
        <f t="shared" si="19"/>
        <v>0</v>
      </c>
    </row>
    <row r="123" spans="1:13" s="30" customFormat="1" ht="17.399999999999999" x14ac:dyDescent="0.35">
      <c r="A123" s="29" t="s">
        <v>32</v>
      </c>
      <c r="M123" s="30">
        <f t="shared" si="19"/>
        <v>0</v>
      </c>
    </row>
    <row r="124" spans="1:13" s="30" customFormat="1" x14ac:dyDescent="0.3">
      <c r="M124" s="30">
        <f t="shared" si="19"/>
        <v>0</v>
      </c>
    </row>
    <row r="125" spans="1:13" s="30" customFormat="1" ht="17.399999999999999" x14ac:dyDescent="0.35">
      <c r="A125" s="29" t="s">
        <v>31</v>
      </c>
      <c r="B125" s="31"/>
      <c r="C125" s="31"/>
      <c r="D125" s="32"/>
      <c r="E125" s="33">
        <f>E126+E129</f>
        <v>2301939</v>
      </c>
      <c r="F125" s="33">
        <f>F126+F129</f>
        <v>-263247</v>
      </c>
      <c r="G125" s="33">
        <f>G126+G129</f>
        <v>0</v>
      </c>
      <c r="H125" s="33">
        <f t="shared" si="17"/>
        <v>2038692</v>
      </c>
      <c r="I125" s="33">
        <f>I126+I129</f>
        <v>4734190</v>
      </c>
      <c r="J125" s="33">
        <f>J126+J129</f>
        <v>0</v>
      </c>
      <c r="K125" s="33">
        <f>K126+K129</f>
        <v>961425</v>
      </c>
      <c r="L125" s="33">
        <f>L126+L129</f>
        <v>-3992079</v>
      </c>
      <c r="M125" s="33">
        <f t="shared" si="19"/>
        <v>3742228</v>
      </c>
    </row>
    <row r="126" spans="1:13" s="30" customFormat="1" ht="17.399999999999999" x14ac:dyDescent="0.35">
      <c r="A126" s="29" t="s">
        <v>0</v>
      </c>
      <c r="B126" s="31"/>
      <c r="C126" s="31"/>
      <c r="D126" s="32"/>
      <c r="E126" s="33">
        <f>E127+E128</f>
        <v>2234939</v>
      </c>
      <c r="F126" s="33">
        <f>F127+F128</f>
        <v>-263247</v>
      </c>
      <c r="G126" s="33">
        <f>G127+G128</f>
        <v>0</v>
      </c>
      <c r="H126" s="33">
        <f t="shared" si="17"/>
        <v>1971692</v>
      </c>
      <c r="I126" s="33">
        <f>I127+I128</f>
        <v>2454190</v>
      </c>
      <c r="J126" s="33">
        <f>J127+J128</f>
        <v>0</v>
      </c>
      <c r="K126" s="33">
        <f>K127+K128</f>
        <v>958207</v>
      </c>
      <c r="L126" s="33">
        <f>L127+L128</f>
        <v>-2073829</v>
      </c>
      <c r="M126" s="33">
        <f t="shared" si="19"/>
        <v>3310260</v>
      </c>
    </row>
    <row r="127" spans="1:13" s="30" customFormat="1" ht="15.6" x14ac:dyDescent="0.3">
      <c r="A127" s="34" t="s">
        <v>1</v>
      </c>
      <c r="B127" s="31"/>
      <c r="C127" s="31"/>
      <c r="D127" s="32"/>
      <c r="E127" s="35">
        <f>E132+E135</f>
        <v>1993567</v>
      </c>
      <c r="F127" s="35">
        <f>F132+F135</f>
        <v>-263247</v>
      </c>
      <c r="G127" s="35">
        <f>G132+G135</f>
        <v>0</v>
      </c>
      <c r="H127" s="35">
        <f t="shared" si="17"/>
        <v>1730320</v>
      </c>
      <c r="I127" s="35">
        <f>I132+I135+I146</f>
        <v>2045158</v>
      </c>
      <c r="J127" s="35">
        <f>J132+J135+J146</f>
        <v>0</v>
      </c>
      <c r="K127" s="35">
        <f>K132+K135+K146</f>
        <v>958207</v>
      </c>
      <c r="L127" s="35">
        <f>L132+L135+L146</f>
        <v>-2073829</v>
      </c>
      <c r="M127" s="35">
        <f t="shared" si="19"/>
        <v>2659856</v>
      </c>
    </row>
    <row r="128" spans="1:13" s="30" customFormat="1" ht="15.6" x14ac:dyDescent="0.3">
      <c r="A128" s="36" t="s">
        <v>2</v>
      </c>
      <c r="B128" s="31"/>
      <c r="C128" s="31"/>
      <c r="D128" s="32"/>
      <c r="E128" s="37">
        <f>E138</f>
        <v>241372</v>
      </c>
      <c r="F128" s="37">
        <f>F138</f>
        <v>0</v>
      </c>
      <c r="G128" s="37">
        <f>G138</f>
        <v>0</v>
      </c>
      <c r="H128" s="37">
        <f t="shared" si="17"/>
        <v>241372</v>
      </c>
      <c r="I128" s="37">
        <f>I138+I152</f>
        <v>409032</v>
      </c>
      <c r="J128" s="37">
        <f>J138+J152</f>
        <v>0</v>
      </c>
      <c r="K128" s="37">
        <f>K138+K152</f>
        <v>0</v>
      </c>
      <c r="L128" s="37">
        <f t="shared" ref="L128" si="21">L138+L152</f>
        <v>0</v>
      </c>
      <c r="M128" s="37">
        <f t="shared" si="19"/>
        <v>650404</v>
      </c>
    </row>
    <row r="129" spans="1:13" s="30" customFormat="1" ht="17.399999999999999" x14ac:dyDescent="0.35">
      <c r="A129" s="29" t="s">
        <v>3</v>
      </c>
      <c r="B129" s="38"/>
      <c r="C129" s="38"/>
      <c r="D129" s="39"/>
      <c r="E129" s="40">
        <f>E141</f>
        <v>67000</v>
      </c>
      <c r="F129" s="40">
        <f>F141</f>
        <v>0</v>
      </c>
      <c r="G129" s="40">
        <f>G141</f>
        <v>0</v>
      </c>
      <c r="H129" s="40">
        <f t="shared" si="17"/>
        <v>67000</v>
      </c>
      <c r="I129" s="40">
        <f>I141+I147+I148+I149+I150+I153+I154+I155+I156</f>
        <v>2280000</v>
      </c>
      <c r="J129" s="40">
        <f>J141+J147+J148+J149+J150+J153+J154+J155+J156</f>
        <v>0</v>
      </c>
      <c r="K129" s="40">
        <f>K141+K147+K148+K149+K150+K153+K154+K155+K156</f>
        <v>3218</v>
      </c>
      <c r="L129" s="40">
        <f t="shared" ref="L129" si="22">L141+L147+L148+L149+L150+L153+L154+L155+L156</f>
        <v>-1918250</v>
      </c>
      <c r="M129" s="40">
        <f t="shared" si="19"/>
        <v>431968</v>
      </c>
    </row>
    <row r="130" spans="1:13" s="30" customFormat="1" x14ac:dyDescent="0.3">
      <c r="A130" s="41" t="s">
        <v>4</v>
      </c>
      <c r="B130" s="31"/>
      <c r="C130" s="31"/>
      <c r="D130" s="32"/>
      <c r="E130" s="42">
        <f>E143</f>
        <v>8710</v>
      </c>
      <c r="F130" s="42">
        <f>F143</f>
        <v>0</v>
      </c>
      <c r="G130" s="42">
        <f>G143</f>
        <v>0</v>
      </c>
      <c r="H130" s="42">
        <f t="shared" si="17"/>
        <v>8710</v>
      </c>
      <c r="I130" s="42">
        <f>I143+I153+I154+I155+I156</f>
        <v>380000</v>
      </c>
      <c r="J130" s="42">
        <f>J143+J153+J154+J155+J156</f>
        <v>0</v>
      </c>
      <c r="K130" s="42">
        <f t="shared" ref="K130" si="23">K143+K153+K154+K155+K156</f>
        <v>0</v>
      </c>
      <c r="L130" s="42">
        <f>L143+L153+L154+L155+L156</f>
        <v>0</v>
      </c>
      <c r="M130" s="42">
        <f t="shared" si="19"/>
        <v>388710</v>
      </c>
    </row>
    <row r="131" spans="1:13" s="30" customFormat="1" ht="15.6" x14ac:dyDescent="0.3">
      <c r="A131" s="36"/>
      <c r="B131" s="31"/>
      <c r="C131" s="31"/>
      <c r="D131" s="32"/>
      <c r="E131" s="32"/>
      <c r="F131" s="32"/>
      <c r="G131" s="32"/>
      <c r="H131" s="32"/>
      <c r="I131" s="32"/>
      <c r="J131" s="32"/>
      <c r="K131" s="32"/>
      <c r="L131" s="32"/>
      <c r="M131" s="32">
        <f t="shared" si="19"/>
        <v>0</v>
      </c>
    </row>
    <row r="132" spans="1:13" s="30" customFormat="1" x14ac:dyDescent="0.3">
      <c r="A132" s="43" t="s">
        <v>5</v>
      </c>
      <c r="B132" s="38"/>
      <c r="C132" s="38"/>
      <c r="D132" s="39"/>
      <c r="E132" s="44">
        <f>E133</f>
        <v>362518</v>
      </c>
      <c r="F132" s="44">
        <f>F133</f>
        <v>0</v>
      </c>
      <c r="G132" s="44">
        <f>G133</f>
        <v>0</v>
      </c>
      <c r="H132" s="44">
        <f t="shared" si="17"/>
        <v>362518</v>
      </c>
      <c r="I132" s="44">
        <f>I133</f>
        <v>0</v>
      </c>
      <c r="J132" s="44">
        <f t="shared" ref="J132:L132" si="24">J133</f>
        <v>0</v>
      </c>
      <c r="K132" s="44">
        <f t="shared" si="24"/>
        <v>0</v>
      </c>
      <c r="L132" s="44">
        <f t="shared" si="24"/>
        <v>-28671</v>
      </c>
      <c r="M132" s="44">
        <f t="shared" si="19"/>
        <v>333847</v>
      </c>
    </row>
    <row r="133" spans="1:13" s="30" customFormat="1" x14ac:dyDescent="0.3">
      <c r="A133" s="45" t="s">
        <v>6</v>
      </c>
      <c r="B133" s="46">
        <v>20</v>
      </c>
      <c r="C133" s="46">
        <v>50</v>
      </c>
      <c r="D133" s="47"/>
      <c r="E133" s="48">
        <v>362518</v>
      </c>
      <c r="F133" s="48"/>
      <c r="G133" s="48"/>
      <c r="H133" s="48">
        <f t="shared" si="17"/>
        <v>362518</v>
      </c>
      <c r="I133" s="48"/>
      <c r="J133" s="48"/>
      <c r="K133" s="48"/>
      <c r="L133" s="48">
        <v>-28671</v>
      </c>
      <c r="M133" s="48">
        <f t="shared" si="19"/>
        <v>333847</v>
      </c>
    </row>
    <row r="134" spans="1:13" s="30" customFormat="1" x14ac:dyDescent="0.3">
      <c r="A134" s="32"/>
      <c r="B134" s="31"/>
      <c r="C134" s="31"/>
      <c r="D134" s="32"/>
      <c r="E134" s="32"/>
      <c r="F134" s="32"/>
      <c r="G134" s="32"/>
      <c r="H134" s="32"/>
      <c r="I134" s="32"/>
      <c r="J134" s="32"/>
      <c r="K134" s="32"/>
      <c r="L134" s="32"/>
      <c r="M134" s="32">
        <f t="shared" si="19"/>
        <v>0</v>
      </c>
    </row>
    <row r="135" spans="1:13" s="30" customFormat="1" x14ac:dyDescent="0.3">
      <c r="A135" s="43" t="s">
        <v>7</v>
      </c>
      <c r="B135" s="38"/>
      <c r="C135" s="38"/>
      <c r="D135" s="39"/>
      <c r="E135" s="49">
        <f>E136</f>
        <v>1631049</v>
      </c>
      <c r="F135" s="49">
        <f>F136</f>
        <v>-263247</v>
      </c>
      <c r="G135" s="49">
        <f>G136</f>
        <v>0</v>
      </c>
      <c r="H135" s="49">
        <f t="shared" si="17"/>
        <v>1367802</v>
      </c>
      <c r="I135" s="49">
        <f>I136</f>
        <v>0</v>
      </c>
      <c r="J135" s="49">
        <f>J136</f>
        <v>0</v>
      </c>
      <c r="K135" s="49">
        <f>K136</f>
        <v>958207</v>
      </c>
      <c r="L135" s="49">
        <f>L136</f>
        <v>0</v>
      </c>
      <c r="M135" s="49">
        <f t="shared" si="19"/>
        <v>2326009</v>
      </c>
    </row>
    <row r="136" spans="1:13" s="30" customFormat="1" x14ac:dyDescent="0.3">
      <c r="A136" s="45" t="s">
        <v>8</v>
      </c>
      <c r="B136" s="46">
        <v>20</v>
      </c>
      <c r="C136" s="46">
        <v>55</v>
      </c>
      <c r="D136" s="47"/>
      <c r="E136" s="48">
        <v>1631049</v>
      </c>
      <c r="F136" s="48">
        <v>-263247</v>
      </c>
      <c r="G136" s="48"/>
      <c r="H136" s="48">
        <f t="shared" si="17"/>
        <v>1367802</v>
      </c>
      <c r="I136" s="48"/>
      <c r="J136" s="48"/>
      <c r="K136" s="48">
        <v>958207</v>
      </c>
      <c r="L136" s="48"/>
      <c r="M136" s="48">
        <f t="shared" si="19"/>
        <v>2326009</v>
      </c>
    </row>
    <row r="137" spans="1:13" s="30" customFormat="1" x14ac:dyDescent="0.3">
      <c r="A137" s="32"/>
      <c r="B137" s="31"/>
      <c r="C137" s="31"/>
      <c r="D137" s="32"/>
      <c r="E137" s="32"/>
      <c r="F137" s="32"/>
      <c r="G137" s="32"/>
      <c r="H137" s="32"/>
      <c r="I137" s="32"/>
      <c r="J137" s="32"/>
      <c r="K137" s="32"/>
      <c r="L137" s="32"/>
      <c r="M137" s="32">
        <f t="shared" si="19"/>
        <v>0</v>
      </c>
    </row>
    <row r="138" spans="1:13" s="30" customFormat="1" x14ac:dyDescent="0.3">
      <c r="A138" s="43" t="s">
        <v>9</v>
      </c>
      <c r="B138" s="50"/>
      <c r="C138" s="50"/>
      <c r="D138" s="51"/>
      <c r="E138" s="44">
        <f>E139</f>
        <v>241372</v>
      </c>
      <c r="F138" s="44">
        <f>F139</f>
        <v>0</v>
      </c>
      <c r="G138" s="44">
        <f>G139</f>
        <v>0</v>
      </c>
      <c r="H138" s="44">
        <f t="shared" si="17"/>
        <v>241372</v>
      </c>
      <c r="I138" s="44">
        <f>I139</f>
        <v>0</v>
      </c>
      <c r="J138" s="44">
        <f>J139</f>
        <v>0</v>
      </c>
      <c r="K138" s="44">
        <f>K139</f>
        <v>0</v>
      </c>
      <c r="L138" s="44">
        <f>L139</f>
        <v>0</v>
      </c>
      <c r="M138" s="44">
        <f t="shared" si="19"/>
        <v>241372</v>
      </c>
    </row>
    <row r="139" spans="1:13" s="30" customFormat="1" x14ac:dyDescent="0.3">
      <c r="A139" s="52" t="s">
        <v>10</v>
      </c>
      <c r="B139" s="46">
        <v>10</v>
      </c>
      <c r="C139" s="46">
        <v>601</v>
      </c>
      <c r="D139" s="53"/>
      <c r="E139" s="48">
        <v>241372</v>
      </c>
      <c r="F139" s="48"/>
      <c r="G139" s="48"/>
      <c r="H139" s="48">
        <f t="shared" si="17"/>
        <v>241372</v>
      </c>
      <c r="I139" s="48"/>
      <c r="J139" s="48"/>
      <c r="K139" s="48"/>
      <c r="L139" s="48"/>
      <c r="M139" s="48">
        <f t="shared" si="19"/>
        <v>241372</v>
      </c>
    </row>
    <row r="140" spans="1:13" s="30" customFormat="1" x14ac:dyDescent="0.3">
      <c r="A140" s="32"/>
      <c r="B140" s="31"/>
      <c r="C140" s="31"/>
      <c r="D140" s="32"/>
      <c r="E140" s="32"/>
      <c r="F140" s="32"/>
      <c r="G140" s="32"/>
      <c r="H140" s="32"/>
      <c r="I140" s="32"/>
      <c r="J140" s="32"/>
      <c r="K140" s="32"/>
      <c r="L140" s="32"/>
      <c r="M140" s="32">
        <f t="shared" si="19"/>
        <v>0</v>
      </c>
    </row>
    <row r="141" spans="1:13" s="30" customFormat="1" x14ac:dyDescent="0.3">
      <c r="A141" s="43" t="s">
        <v>11</v>
      </c>
      <c r="B141" s="38"/>
      <c r="C141" s="38"/>
      <c r="D141" s="39"/>
      <c r="E141" s="49">
        <f>E142+E143</f>
        <v>67000</v>
      </c>
      <c r="F141" s="49">
        <f>F142+F143</f>
        <v>0</v>
      </c>
      <c r="G141" s="49">
        <f>G142+G143</f>
        <v>0</v>
      </c>
      <c r="H141" s="49">
        <f t="shared" si="17"/>
        <v>67000</v>
      </c>
      <c r="I141" s="49">
        <f>I142+I143</f>
        <v>0</v>
      </c>
      <c r="J141" s="49">
        <f>J142+J143</f>
        <v>0</v>
      </c>
      <c r="K141" s="49">
        <f>K142+K143</f>
        <v>3218</v>
      </c>
      <c r="L141" s="49">
        <f>L142+L143</f>
        <v>-18250</v>
      </c>
      <c r="M141" s="49">
        <f t="shared" si="19"/>
        <v>51968</v>
      </c>
    </row>
    <row r="142" spans="1:13" s="30" customFormat="1" x14ac:dyDescent="0.3">
      <c r="A142" s="45" t="s">
        <v>28</v>
      </c>
      <c r="B142" s="46">
        <v>20</v>
      </c>
      <c r="C142" s="31">
        <v>15</v>
      </c>
      <c r="D142" s="47" t="s">
        <v>12</v>
      </c>
      <c r="E142" s="48">
        <v>58290</v>
      </c>
      <c r="F142" s="48"/>
      <c r="G142" s="48"/>
      <c r="H142" s="48">
        <f t="shared" si="17"/>
        <v>58290</v>
      </c>
      <c r="I142" s="48"/>
      <c r="J142" s="48"/>
      <c r="K142" s="48">
        <v>3218</v>
      </c>
      <c r="L142" s="48">
        <v>-18250</v>
      </c>
      <c r="M142" s="48">
        <f t="shared" ref="M142:M173" si="25">H142+L142+K142+I142+J142</f>
        <v>43258</v>
      </c>
    </row>
    <row r="143" spans="1:13" s="30" customFormat="1" x14ac:dyDescent="0.3">
      <c r="A143" s="45" t="s">
        <v>9</v>
      </c>
      <c r="B143" s="46">
        <v>10</v>
      </c>
      <c r="C143" s="46">
        <v>601</v>
      </c>
      <c r="D143" s="47"/>
      <c r="E143" s="48">
        <v>8710</v>
      </c>
      <c r="F143" s="48"/>
      <c r="G143" s="48"/>
      <c r="H143" s="48">
        <f t="shared" si="17"/>
        <v>8710</v>
      </c>
      <c r="I143" s="48"/>
      <c r="J143" s="48"/>
      <c r="K143" s="48"/>
      <c r="L143" s="48"/>
      <c r="M143" s="48">
        <f t="shared" si="25"/>
        <v>8710</v>
      </c>
    </row>
    <row r="144" spans="1:13" x14ac:dyDescent="0.3">
      <c r="M144" s="48">
        <f t="shared" si="25"/>
        <v>0</v>
      </c>
    </row>
    <row r="145" spans="1:13" x14ac:dyDescent="0.3">
      <c r="A145" s="43" t="s">
        <v>42</v>
      </c>
      <c r="H145" s="49"/>
      <c r="I145" s="49">
        <f>I146+I147+I148+I149+I150+I151</f>
        <v>4734190</v>
      </c>
      <c r="J145" s="49">
        <f>J146+J147+J148+J149+J150+J151</f>
        <v>0</v>
      </c>
      <c r="K145" s="49">
        <f>K146+K147+K148+K149+K150+K151</f>
        <v>0</v>
      </c>
      <c r="L145" s="49">
        <f t="shared" ref="L145" si="26">L146+L147+L148+L149+L150+L151</f>
        <v>-3945158</v>
      </c>
      <c r="M145" s="49">
        <f t="shared" si="25"/>
        <v>789032</v>
      </c>
    </row>
    <row r="146" spans="1:13" hidden="1" x14ac:dyDescent="0.3">
      <c r="B146" s="46">
        <v>20</v>
      </c>
      <c r="C146" s="31">
        <v>55</v>
      </c>
      <c r="D146" s="47" t="s">
        <v>49</v>
      </c>
      <c r="I146" s="48">
        <v>2045158</v>
      </c>
      <c r="L146" s="48">
        <v>-2045158</v>
      </c>
      <c r="M146" s="48">
        <f t="shared" si="25"/>
        <v>0</v>
      </c>
    </row>
    <row r="147" spans="1:13" hidden="1" x14ac:dyDescent="0.3">
      <c r="B147" s="46">
        <v>20</v>
      </c>
      <c r="C147" s="31">
        <v>15</v>
      </c>
      <c r="D147" s="47" t="s">
        <v>50</v>
      </c>
      <c r="I147" s="48">
        <v>120000</v>
      </c>
      <c r="L147" s="48">
        <v>-120000</v>
      </c>
      <c r="M147" s="48">
        <f t="shared" si="25"/>
        <v>0</v>
      </c>
    </row>
    <row r="148" spans="1:13" hidden="1" x14ac:dyDescent="0.3">
      <c r="B148" s="46">
        <v>20</v>
      </c>
      <c r="C148" s="31">
        <v>15</v>
      </c>
      <c r="D148" s="47" t="s">
        <v>44</v>
      </c>
      <c r="I148" s="48">
        <v>1045000</v>
      </c>
      <c r="L148" s="48">
        <v>-1045000</v>
      </c>
      <c r="M148" s="48">
        <f t="shared" si="25"/>
        <v>0</v>
      </c>
    </row>
    <row r="149" spans="1:13" hidden="1" x14ac:dyDescent="0.3">
      <c r="B149" s="46">
        <v>20</v>
      </c>
      <c r="C149" s="31">
        <v>15</v>
      </c>
      <c r="D149" s="47" t="s">
        <v>51</v>
      </c>
      <c r="I149" s="48">
        <v>135000</v>
      </c>
      <c r="L149" s="48">
        <v>-135000</v>
      </c>
      <c r="M149" s="48">
        <f t="shared" si="25"/>
        <v>0</v>
      </c>
    </row>
    <row r="150" spans="1:13" hidden="1" x14ac:dyDescent="0.3">
      <c r="B150" s="46">
        <v>20</v>
      </c>
      <c r="C150" s="31">
        <v>15</v>
      </c>
      <c r="D150" s="47" t="s">
        <v>45</v>
      </c>
      <c r="I150" s="48">
        <v>600000</v>
      </c>
      <c r="L150" s="48">
        <v>-600000</v>
      </c>
      <c r="M150" s="48">
        <f t="shared" si="25"/>
        <v>0</v>
      </c>
    </row>
    <row r="151" spans="1:13" x14ac:dyDescent="0.3">
      <c r="A151" s="52" t="s">
        <v>43</v>
      </c>
      <c r="B151" s="46"/>
      <c r="C151" s="31"/>
      <c r="D151" s="47"/>
      <c r="I151" s="48">
        <f>I152+I153+I154+I155+I156</f>
        <v>789032</v>
      </c>
      <c r="J151" s="48">
        <f>J152+J153+J154+J155+J156</f>
        <v>0</v>
      </c>
      <c r="K151" s="48">
        <f>K152+K153+K154+K155+K156</f>
        <v>0</v>
      </c>
      <c r="L151" s="48">
        <f t="shared" ref="L151" si="27">L152+L153+L154+L155+L156</f>
        <v>0</v>
      </c>
      <c r="M151" s="48">
        <f t="shared" si="25"/>
        <v>789032</v>
      </c>
    </row>
    <row r="152" spans="1:13" hidden="1" x14ac:dyDescent="0.3">
      <c r="B152" s="46">
        <v>10</v>
      </c>
      <c r="C152" s="31">
        <v>601</v>
      </c>
      <c r="D152" s="47" t="s">
        <v>49</v>
      </c>
      <c r="I152" s="48">
        <v>409032</v>
      </c>
      <c r="M152" s="48">
        <f t="shared" si="25"/>
        <v>409032</v>
      </c>
    </row>
    <row r="153" spans="1:13" hidden="1" x14ac:dyDescent="0.3">
      <c r="B153" s="46">
        <v>10</v>
      </c>
      <c r="C153" s="31">
        <v>601002</v>
      </c>
      <c r="D153" s="47" t="s">
        <v>50</v>
      </c>
      <c r="I153" s="48">
        <v>24000</v>
      </c>
      <c r="M153" s="48">
        <f t="shared" si="25"/>
        <v>24000</v>
      </c>
    </row>
    <row r="154" spans="1:13" hidden="1" x14ac:dyDescent="0.3">
      <c r="B154" s="46">
        <v>10</v>
      </c>
      <c r="C154" s="31">
        <v>601002</v>
      </c>
      <c r="D154" s="47" t="s">
        <v>44</v>
      </c>
      <c r="I154" s="48">
        <v>209000</v>
      </c>
      <c r="M154" s="48">
        <f t="shared" si="25"/>
        <v>209000</v>
      </c>
    </row>
    <row r="155" spans="1:13" hidden="1" x14ac:dyDescent="0.3">
      <c r="B155" s="46">
        <v>10</v>
      </c>
      <c r="C155" s="31">
        <v>601002</v>
      </c>
      <c r="D155" s="47" t="s">
        <v>51</v>
      </c>
      <c r="I155" s="48">
        <v>27000</v>
      </c>
      <c r="M155" s="48">
        <f t="shared" si="25"/>
        <v>27000</v>
      </c>
    </row>
    <row r="156" spans="1:13" hidden="1" x14ac:dyDescent="0.3">
      <c r="B156" s="46">
        <v>10</v>
      </c>
      <c r="C156" s="31">
        <v>601002</v>
      </c>
      <c r="D156" s="47" t="s">
        <v>45</v>
      </c>
      <c r="I156" s="48">
        <v>120000</v>
      </c>
      <c r="M156" s="48">
        <f t="shared" si="25"/>
        <v>120000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6. Vanglad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2021-12-21T12:45:54Z</dcterms:created>
  <dcterms:modified xsi:type="dcterms:W3CDTF">2022-05-23T08:12:53Z</dcterms:modified>
</cp:coreProperties>
</file>