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. 2022RE\II muutmine ministri KK\KK lisad\"/>
    </mc:Choice>
  </mc:AlternateContent>
  <xr:revisionPtr revIDLastSave="0" documentId="13_ncr:1_{E6998BCC-C01B-418F-BC0D-FF6FBAC61F9E}" xr6:coauthVersionLast="36" xr6:coauthVersionMax="36" xr10:uidLastSave="{00000000-0000-0000-0000-000000000000}"/>
  <bookViews>
    <workbookView xWindow="0" yWindow="0" windowWidth="30720" windowHeight="12510" xr2:uid="{00000000-000D-0000-FFFF-FFFF00000000}"/>
  </bookViews>
  <sheets>
    <sheet name="Lisa 4. RIK" sheetId="1" r:id="rId1"/>
  </sheets>
  <externalReferences>
    <externalReference r:id="rId2"/>
  </externalReferences>
  <definedNames>
    <definedName name="_xlnm._FilterDatabase" localSheetId="0" hidden="1">'Lisa 4. RIK'!$A$5:$H$192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 l="1"/>
  <c r="K17" i="1"/>
  <c r="L17" i="1"/>
  <c r="K19" i="1"/>
  <c r="L19" i="1"/>
  <c r="K22" i="1"/>
  <c r="K8" i="1" s="1"/>
  <c r="L22" i="1"/>
  <c r="L8" i="1" s="1"/>
  <c r="K25" i="1"/>
  <c r="L25" i="1"/>
  <c r="K30" i="1"/>
  <c r="L30" i="1"/>
  <c r="K40" i="1"/>
  <c r="K39" i="1" s="1"/>
  <c r="L40" i="1"/>
  <c r="L39" i="1" s="1"/>
  <c r="K43" i="1"/>
  <c r="L43" i="1"/>
  <c r="K46" i="1"/>
  <c r="L46" i="1"/>
  <c r="K51" i="1"/>
  <c r="L51" i="1"/>
  <c r="L18" i="1" s="1"/>
  <c r="K54" i="1"/>
  <c r="L54" i="1"/>
  <c r="K60" i="1"/>
  <c r="K61" i="1"/>
  <c r="L61" i="1"/>
  <c r="L10" i="1" s="1"/>
  <c r="K64" i="1"/>
  <c r="L64" i="1"/>
  <c r="K69" i="1"/>
  <c r="L69" i="1"/>
  <c r="K72" i="1"/>
  <c r="K10" i="1" s="1"/>
  <c r="L72" i="1"/>
  <c r="K79" i="1"/>
  <c r="K11" i="1" s="1"/>
  <c r="L79" i="1"/>
  <c r="K82" i="1"/>
  <c r="K78" i="1" s="1"/>
  <c r="L82" i="1"/>
  <c r="L11" i="1" s="1"/>
  <c r="K87" i="1"/>
  <c r="K18" i="1" s="1"/>
  <c r="L87" i="1"/>
  <c r="K90" i="1"/>
  <c r="L90" i="1"/>
  <c r="K97" i="1"/>
  <c r="K12" i="1" s="1"/>
  <c r="L97" i="1"/>
  <c r="L12" i="1" s="1"/>
  <c r="K100" i="1"/>
  <c r="L100" i="1"/>
  <c r="K108" i="1"/>
  <c r="L108" i="1"/>
  <c r="K117" i="1"/>
  <c r="K116" i="1" s="1"/>
  <c r="L117" i="1"/>
  <c r="L116" i="1" s="1"/>
  <c r="K120" i="1"/>
  <c r="L120" i="1"/>
  <c r="K125" i="1"/>
  <c r="L125" i="1"/>
  <c r="K135" i="1"/>
  <c r="K134" i="1" s="1"/>
  <c r="L135" i="1"/>
  <c r="L14" i="1" s="1"/>
  <c r="K138" i="1"/>
  <c r="K14" i="1" s="1"/>
  <c r="L138" i="1"/>
  <c r="K143" i="1"/>
  <c r="L143" i="1"/>
  <c r="K153" i="1"/>
  <c r="K15" i="1" s="1"/>
  <c r="L153" i="1"/>
  <c r="L15" i="1" s="1"/>
  <c r="K156" i="1"/>
  <c r="L156" i="1"/>
  <c r="K161" i="1"/>
  <c r="L161" i="1"/>
  <c r="K164" i="1"/>
  <c r="L164" i="1"/>
  <c r="K171" i="1"/>
  <c r="K16" i="1" s="1"/>
  <c r="L171" i="1"/>
  <c r="L16" i="1" s="1"/>
  <c r="K174" i="1"/>
  <c r="L174" i="1"/>
  <c r="L170" i="1" s="1"/>
  <c r="K179" i="1"/>
  <c r="L179" i="1"/>
  <c r="K182" i="1"/>
  <c r="L182" i="1"/>
  <c r="L7" i="1" l="1"/>
  <c r="L6" i="1" s="1"/>
  <c r="K170" i="1"/>
  <c r="K13" i="1"/>
  <c r="K9" i="1"/>
  <c r="K7" i="1" s="1"/>
  <c r="K6" i="1" s="1"/>
  <c r="L13" i="1"/>
  <c r="L152" i="1"/>
  <c r="L134" i="1"/>
  <c r="L96" i="1"/>
  <c r="L21" i="1"/>
  <c r="K152" i="1"/>
  <c r="K96" i="1"/>
  <c r="K21" i="1"/>
  <c r="L78" i="1"/>
  <c r="L60" i="1"/>
  <c r="J19" i="1"/>
  <c r="M19" i="1"/>
  <c r="I19" i="1"/>
  <c r="I17" i="1" l="1"/>
  <c r="J17" i="1"/>
  <c r="M17" i="1"/>
  <c r="G17" i="1"/>
  <c r="J182" i="1"/>
  <c r="M182" i="1"/>
  <c r="I182" i="1"/>
  <c r="J179" i="1"/>
  <c r="M179" i="1"/>
  <c r="I179" i="1"/>
  <c r="J174" i="1"/>
  <c r="M174" i="1"/>
  <c r="I174" i="1"/>
  <c r="J171" i="1"/>
  <c r="J16" i="1" s="1"/>
  <c r="M171" i="1"/>
  <c r="I171" i="1"/>
  <c r="I16" i="1" s="1"/>
  <c r="J164" i="1"/>
  <c r="M164" i="1"/>
  <c r="I164" i="1"/>
  <c r="J161" i="1"/>
  <c r="M161" i="1"/>
  <c r="I161" i="1"/>
  <c r="J156" i="1"/>
  <c r="M156" i="1"/>
  <c r="I156" i="1"/>
  <c r="J153" i="1"/>
  <c r="M153" i="1"/>
  <c r="I153" i="1"/>
  <c r="I15" i="1" s="1"/>
  <c r="J143" i="1"/>
  <c r="M143" i="1"/>
  <c r="I143" i="1"/>
  <c r="J138" i="1"/>
  <c r="M138" i="1"/>
  <c r="I138" i="1"/>
  <c r="J135" i="1"/>
  <c r="M135" i="1"/>
  <c r="M14" i="1" s="1"/>
  <c r="I135" i="1"/>
  <c r="I14" i="1" s="1"/>
  <c r="J125" i="1"/>
  <c r="M125" i="1"/>
  <c r="I125" i="1"/>
  <c r="J120" i="1"/>
  <c r="M120" i="1"/>
  <c r="I120" i="1"/>
  <c r="J117" i="1"/>
  <c r="M117" i="1"/>
  <c r="I117" i="1"/>
  <c r="I13" i="1" s="1"/>
  <c r="J108" i="1"/>
  <c r="M108" i="1"/>
  <c r="I108" i="1"/>
  <c r="J100" i="1"/>
  <c r="I100" i="1"/>
  <c r="J105" i="1"/>
  <c r="I105" i="1"/>
  <c r="M100" i="1"/>
  <c r="J97" i="1"/>
  <c r="J12" i="1" s="1"/>
  <c r="M97" i="1"/>
  <c r="M12" i="1" s="1"/>
  <c r="I97" i="1"/>
  <c r="N86" i="1"/>
  <c r="N88" i="1"/>
  <c r="M82" i="1"/>
  <c r="M79" i="1"/>
  <c r="M69" i="1"/>
  <c r="M64" i="1"/>
  <c r="M61" i="1"/>
  <c r="M10" i="1" s="1"/>
  <c r="M51" i="1"/>
  <c r="M46" i="1"/>
  <c r="M43" i="1"/>
  <c r="M40" i="1"/>
  <c r="M16" i="1" l="1"/>
  <c r="M11" i="1"/>
  <c r="J14" i="1"/>
  <c r="M15" i="1"/>
  <c r="J15" i="1"/>
  <c r="M9" i="1"/>
  <c r="I96" i="1"/>
  <c r="M152" i="1"/>
  <c r="I12" i="1"/>
  <c r="J96" i="1"/>
  <c r="M116" i="1"/>
  <c r="M13" i="1"/>
  <c r="J116" i="1"/>
  <c r="J13" i="1"/>
  <c r="I116" i="1"/>
  <c r="I170" i="1"/>
  <c r="M170" i="1"/>
  <c r="J152" i="1"/>
  <c r="J170" i="1"/>
  <c r="I152" i="1"/>
  <c r="M134" i="1"/>
  <c r="J134" i="1"/>
  <c r="I134" i="1"/>
  <c r="M96" i="1"/>
  <c r="M78" i="1"/>
  <c r="M60" i="1"/>
  <c r="M39" i="1"/>
  <c r="M30" i="1"/>
  <c r="M18" i="1" s="1"/>
  <c r="M25" i="1"/>
  <c r="M21" i="1" l="1"/>
  <c r="M8" i="1"/>
  <c r="M7" i="1" s="1"/>
  <c r="M6" i="1" s="1"/>
  <c r="J87" i="1"/>
  <c r="I87" i="1"/>
  <c r="J90" i="1"/>
  <c r="I90" i="1"/>
  <c r="J82" i="1"/>
  <c r="I82" i="1"/>
  <c r="I78" i="1" s="1"/>
  <c r="J79" i="1"/>
  <c r="J78" i="1" s="1"/>
  <c r="I79" i="1"/>
  <c r="J72" i="1"/>
  <c r="I72" i="1"/>
  <c r="J69" i="1"/>
  <c r="I69" i="1"/>
  <c r="J64" i="1"/>
  <c r="I64" i="1"/>
  <c r="J61" i="1"/>
  <c r="I61" i="1"/>
  <c r="J54" i="1"/>
  <c r="I54" i="1"/>
  <c r="J51" i="1"/>
  <c r="I51" i="1"/>
  <c r="I18" i="1" s="1"/>
  <c r="J46" i="1"/>
  <c r="I46" i="1"/>
  <c r="J43" i="1"/>
  <c r="I43" i="1"/>
  <c r="J40" i="1"/>
  <c r="I40" i="1"/>
  <c r="J30" i="1"/>
  <c r="I30" i="1"/>
  <c r="H29" i="1"/>
  <c r="N29" i="1" s="1"/>
  <c r="H31" i="1"/>
  <c r="N31" i="1" s="1"/>
  <c r="H32" i="1"/>
  <c r="F30" i="1"/>
  <c r="G30" i="1"/>
  <c r="E30" i="1"/>
  <c r="H30" i="1" s="1"/>
  <c r="N30" i="1" s="1"/>
  <c r="J25" i="1"/>
  <c r="I9" i="1" l="1"/>
  <c r="J18" i="1"/>
  <c r="J39" i="1"/>
  <c r="J9" i="1"/>
  <c r="I39" i="1"/>
  <c r="I60" i="1"/>
  <c r="I10" i="1"/>
  <c r="J60" i="1"/>
  <c r="J10" i="1"/>
  <c r="I11" i="1"/>
  <c r="J11" i="1"/>
  <c r="N87" i="1"/>
  <c r="I25" i="1" l="1"/>
  <c r="J22" i="1"/>
  <c r="I22" i="1"/>
  <c r="I21" i="1" l="1"/>
  <c r="I8" i="1"/>
  <c r="I7" i="1" s="1"/>
  <c r="I6" i="1" s="1"/>
  <c r="J21" i="1"/>
  <c r="J8" i="1"/>
  <c r="J7" i="1" s="1"/>
  <c r="J6" i="1" s="1"/>
  <c r="H177" i="1"/>
  <c r="N177" i="1" s="1"/>
  <c r="F174" i="1"/>
  <c r="G174" i="1"/>
  <c r="E174" i="1"/>
  <c r="H159" i="1"/>
  <c r="N159" i="1" s="1"/>
  <c r="F156" i="1"/>
  <c r="G156" i="1"/>
  <c r="E156" i="1"/>
  <c r="H141" i="1"/>
  <c r="N141" i="1" s="1"/>
  <c r="F138" i="1"/>
  <c r="G138" i="1"/>
  <c r="E138" i="1"/>
  <c r="H123" i="1"/>
  <c r="N123" i="1" s="1"/>
  <c r="F120" i="1"/>
  <c r="G120" i="1"/>
  <c r="E120" i="1"/>
  <c r="H103" i="1"/>
  <c r="N103" i="1" s="1"/>
  <c r="F100" i="1"/>
  <c r="G100" i="1"/>
  <c r="E100" i="1"/>
  <c r="H85" i="1"/>
  <c r="N85" i="1" s="1"/>
  <c r="F82" i="1"/>
  <c r="G82" i="1"/>
  <c r="E82" i="1"/>
  <c r="H67" i="1"/>
  <c r="N67" i="1" s="1"/>
  <c r="F64" i="1"/>
  <c r="G64" i="1"/>
  <c r="E64" i="1"/>
  <c r="H49" i="1"/>
  <c r="N49" i="1" s="1"/>
  <c r="G46" i="1"/>
  <c r="F46" i="1"/>
  <c r="E46" i="1"/>
  <c r="F43" i="1"/>
  <c r="G43" i="1"/>
  <c r="F40" i="1"/>
  <c r="G40" i="1"/>
  <c r="H28" i="1"/>
  <c r="N28" i="1" s="1"/>
  <c r="F25" i="1"/>
  <c r="G25" i="1"/>
  <c r="E25" i="1"/>
  <c r="H27" i="1"/>
  <c r="N27" i="1" s="1"/>
  <c r="F33" i="1"/>
  <c r="G33" i="1"/>
  <c r="F22" i="1"/>
  <c r="G22" i="1"/>
  <c r="G8" i="1" s="1"/>
  <c r="H23" i="1"/>
  <c r="N23" i="1" s="1"/>
  <c r="H24" i="1"/>
  <c r="N24" i="1" s="1"/>
  <c r="H26" i="1"/>
  <c r="N26" i="1" s="1"/>
  <c r="H34" i="1"/>
  <c r="N34" i="1" s="1"/>
  <c r="H35" i="1"/>
  <c r="N35" i="1" s="1"/>
  <c r="H36" i="1"/>
  <c r="N36" i="1" s="1"/>
  <c r="H37" i="1"/>
  <c r="N37" i="1" s="1"/>
  <c r="H38" i="1"/>
  <c r="N38" i="1" s="1"/>
  <c r="H41" i="1"/>
  <c r="N41" i="1" s="1"/>
  <c r="H42" i="1"/>
  <c r="N42" i="1" s="1"/>
  <c r="H44" i="1"/>
  <c r="N44" i="1" s="1"/>
  <c r="H45" i="1"/>
  <c r="N45" i="1" s="1"/>
  <c r="H47" i="1"/>
  <c r="N47" i="1" s="1"/>
  <c r="H48" i="1"/>
  <c r="N48" i="1" s="1"/>
  <c r="H50" i="1"/>
  <c r="N50" i="1" s="1"/>
  <c r="H52" i="1"/>
  <c r="N52" i="1" s="1"/>
  <c r="H53" i="1"/>
  <c r="N53" i="1" s="1"/>
  <c r="H55" i="1"/>
  <c r="N55" i="1" s="1"/>
  <c r="H56" i="1"/>
  <c r="N56" i="1" s="1"/>
  <c r="H57" i="1"/>
  <c r="N57" i="1" s="1"/>
  <c r="H58" i="1"/>
  <c r="N58" i="1" s="1"/>
  <c r="H59" i="1"/>
  <c r="N59" i="1" s="1"/>
  <c r="H62" i="1"/>
  <c r="N62" i="1" s="1"/>
  <c r="H63" i="1"/>
  <c r="N63" i="1" s="1"/>
  <c r="H65" i="1"/>
  <c r="N65" i="1" s="1"/>
  <c r="H66" i="1"/>
  <c r="N66" i="1" s="1"/>
  <c r="H68" i="1"/>
  <c r="N68" i="1" s="1"/>
  <c r="H70" i="1"/>
  <c r="N70" i="1" s="1"/>
  <c r="H71" i="1"/>
  <c r="N71" i="1" s="1"/>
  <c r="H73" i="1"/>
  <c r="N73" i="1" s="1"/>
  <c r="H74" i="1"/>
  <c r="N74" i="1" s="1"/>
  <c r="H75" i="1"/>
  <c r="N75" i="1" s="1"/>
  <c r="H76" i="1"/>
  <c r="N76" i="1" s="1"/>
  <c r="H77" i="1"/>
  <c r="N77" i="1" s="1"/>
  <c r="H80" i="1"/>
  <c r="N80" i="1" s="1"/>
  <c r="H81" i="1"/>
  <c r="N81" i="1" s="1"/>
  <c r="H83" i="1"/>
  <c r="N83" i="1" s="1"/>
  <c r="H84" i="1"/>
  <c r="N84" i="1" s="1"/>
  <c r="H89" i="1"/>
  <c r="N89" i="1" s="1"/>
  <c r="H91" i="1"/>
  <c r="N91" i="1" s="1"/>
  <c r="H92" i="1"/>
  <c r="N92" i="1" s="1"/>
  <c r="H93" i="1"/>
  <c r="N93" i="1" s="1"/>
  <c r="H94" i="1"/>
  <c r="N94" i="1" s="1"/>
  <c r="H95" i="1"/>
  <c r="N95" i="1" s="1"/>
  <c r="H98" i="1"/>
  <c r="N98" i="1" s="1"/>
  <c r="H99" i="1"/>
  <c r="N99" i="1" s="1"/>
  <c r="H101" i="1"/>
  <c r="N101" i="1" s="1"/>
  <c r="H102" i="1"/>
  <c r="N102" i="1" s="1"/>
  <c r="H104" i="1"/>
  <c r="N104" i="1" s="1"/>
  <c r="H106" i="1"/>
  <c r="N106" i="1" s="1"/>
  <c r="H107" i="1"/>
  <c r="N107" i="1" s="1"/>
  <c r="H109" i="1"/>
  <c r="N109" i="1" s="1"/>
  <c r="H110" i="1"/>
  <c r="N110" i="1" s="1"/>
  <c r="H111" i="1"/>
  <c r="N111" i="1" s="1"/>
  <c r="H112" i="1"/>
  <c r="N112" i="1" s="1"/>
  <c r="H113" i="1"/>
  <c r="N113" i="1" s="1"/>
  <c r="H114" i="1"/>
  <c r="N114" i="1" s="1"/>
  <c r="H115" i="1"/>
  <c r="N115" i="1" s="1"/>
  <c r="H118" i="1"/>
  <c r="N118" i="1" s="1"/>
  <c r="H119" i="1"/>
  <c r="N119" i="1" s="1"/>
  <c r="H121" i="1"/>
  <c r="N121" i="1" s="1"/>
  <c r="H122" i="1"/>
  <c r="N122" i="1" s="1"/>
  <c r="H124" i="1"/>
  <c r="N124" i="1" s="1"/>
  <c r="H126" i="1"/>
  <c r="N126" i="1" s="1"/>
  <c r="H127" i="1"/>
  <c r="N127" i="1" s="1"/>
  <c r="H129" i="1"/>
  <c r="N129" i="1" s="1"/>
  <c r="H130" i="1"/>
  <c r="N130" i="1" s="1"/>
  <c r="H131" i="1"/>
  <c r="N131" i="1" s="1"/>
  <c r="H132" i="1"/>
  <c r="N132" i="1" s="1"/>
  <c r="H133" i="1"/>
  <c r="N133" i="1" s="1"/>
  <c r="H136" i="1"/>
  <c r="N136" i="1" s="1"/>
  <c r="H137" i="1"/>
  <c r="N137" i="1" s="1"/>
  <c r="H139" i="1"/>
  <c r="N139" i="1" s="1"/>
  <c r="H140" i="1"/>
  <c r="N140" i="1" s="1"/>
  <c r="H142" i="1"/>
  <c r="N142" i="1" s="1"/>
  <c r="H144" i="1"/>
  <c r="N144" i="1" s="1"/>
  <c r="H145" i="1"/>
  <c r="N145" i="1" s="1"/>
  <c r="H147" i="1"/>
  <c r="N147" i="1" s="1"/>
  <c r="H148" i="1"/>
  <c r="N148" i="1" s="1"/>
  <c r="H149" i="1"/>
  <c r="N149" i="1" s="1"/>
  <c r="H150" i="1"/>
  <c r="N150" i="1" s="1"/>
  <c r="H151" i="1"/>
  <c r="N151" i="1" s="1"/>
  <c r="H154" i="1"/>
  <c r="N154" i="1" s="1"/>
  <c r="H155" i="1"/>
  <c r="N155" i="1" s="1"/>
  <c r="H157" i="1"/>
  <c r="N157" i="1" s="1"/>
  <c r="H158" i="1"/>
  <c r="N158" i="1" s="1"/>
  <c r="H160" i="1"/>
  <c r="N160" i="1" s="1"/>
  <c r="H162" i="1"/>
  <c r="N162" i="1" s="1"/>
  <c r="H163" i="1"/>
  <c r="N163" i="1" s="1"/>
  <c r="H165" i="1"/>
  <c r="N165" i="1" s="1"/>
  <c r="H166" i="1"/>
  <c r="N166" i="1" s="1"/>
  <c r="H167" i="1"/>
  <c r="N167" i="1" s="1"/>
  <c r="H168" i="1"/>
  <c r="N168" i="1" s="1"/>
  <c r="H169" i="1"/>
  <c r="N169" i="1" s="1"/>
  <c r="H172" i="1"/>
  <c r="N172" i="1" s="1"/>
  <c r="H173" i="1"/>
  <c r="N173" i="1" s="1"/>
  <c r="H175" i="1"/>
  <c r="N175" i="1" s="1"/>
  <c r="H176" i="1"/>
  <c r="N176" i="1" s="1"/>
  <c r="H178" i="1"/>
  <c r="N178" i="1" s="1"/>
  <c r="H180" i="1"/>
  <c r="N180" i="1" s="1"/>
  <c r="H181" i="1"/>
  <c r="N181" i="1" s="1"/>
  <c r="H183" i="1"/>
  <c r="N183" i="1" s="1"/>
  <c r="H184" i="1"/>
  <c r="N184" i="1" s="1"/>
  <c r="H185" i="1"/>
  <c r="N185" i="1" s="1"/>
  <c r="H186" i="1"/>
  <c r="N186" i="1" s="1"/>
  <c r="H187" i="1"/>
  <c r="N187" i="1" s="1"/>
  <c r="H189" i="1"/>
  <c r="N189" i="1" s="1"/>
  <c r="H190" i="1"/>
  <c r="N190" i="1" s="1"/>
  <c r="H191" i="1"/>
  <c r="N191" i="1" s="1"/>
  <c r="H192" i="1"/>
  <c r="N192" i="1" s="1"/>
  <c r="H82" i="1" l="1"/>
  <c r="N82" i="1" s="1"/>
  <c r="H25" i="1"/>
  <c r="N25" i="1" s="1"/>
  <c r="H46" i="1"/>
  <c r="N46" i="1" s="1"/>
  <c r="F21" i="1"/>
  <c r="G21" i="1"/>
  <c r="F17" i="1" l="1"/>
  <c r="F51" i="1"/>
  <c r="G51" i="1"/>
  <c r="F54" i="1"/>
  <c r="G54" i="1"/>
  <c r="G9" i="1" s="1"/>
  <c r="F61" i="1"/>
  <c r="G61" i="1"/>
  <c r="G10" i="1" s="1"/>
  <c r="F69" i="1"/>
  <c r="G69" i="1"/>
  <c r="F72" i="1"/>
  <c r="G72" i="1"/>
  <c r="F79" i="1"/>
  <c r="G79" i="1"/>
  <c r="F90" i="1"/>
  <c r="G90" i="1"/>
  <c r="F97" i="1"/>
  <c r="G97" i="1"/>
  <c r="G12" i="1" s="1"/>
  <c r="F105" i="1"/>
  <c r="G105" i="1"/>
  <c r="F108" i="1"/>
  <c r="G108" i="1"/>
  <c r="F117" i="1"/>
  <c r="G117" i="1"/>
  <c r="F125" i="1"/>
  <c r="G125" i="1"/>
  <c r="F128" i="1"/>
  <c r="G128" i="1"/>
  <c r="F135" i="1"/>
  <c r="G135" i="1"/>
  <c r="F143" i="1"/>
  <c r="G143" i="1"/>
  <c r="F146" i="1"/>
  <c r="G146" i="1"/>
  <c r="F153" i="1"/>
  <c r="G153" i="1"/>
  <c r="F161" i="1"/>
  <c r="G161" i="1"/>
  <c r="F164" i="1"/>
  <c r="G164" i="1"/>
  <c r="F171" i="1"/>
  <c r="G171" i="1"/>
  <c r="F179" i="1"/>
  <c r="G179" i="1"/>
  <c r="F182" i="1"/>
  <c r="G182" i="1"/>
  <c r="F188" i="1"/>
  <c r="G188" i="1"/>
  <c r="G18" i="1" l="1"/>
  <c r="G11" i="1"/>
  <c r="G78" i="1"/>
  <c r="F78" i="1"/>
  <c r="H64" i="1"/>
  <c r="N64" i="1" s="1"/>
  <c r="F39" i="1"/>
  <c r="G39" i="1"/>
  <c r="H174" i="1"/>
  <c r="N174" i="1" s="1"/>
  <c r="H156" i="1"/>
  <c r="N156" i="1" s="1"/>
  <c r="H100" i="1"/>
  <c r="N100" i="1" s="1"/>
  <c r="H120" i="1"/>
  <c r="N120" i="1" s="1"/>
  <c r="H138" i="1"/>
  <c r="N138" i="1" s="1"/>
  <c r="F8" i="1"/>
  <c r="F9" i="1"/>
  <c r="F10" i="1"/>
  <c r="F11" i="1"/>
  <c r="F12" i="1"/>
  <c r="F96" i="1"/>
  <c r="G96" i="1"/>
  <c r="G116" i="1"/>
  <c r="G13" i="1"/>
  <c r="F116" i="1"/>
  <c r="F13" i="1"/>
  <c r="G14" i="1"/>
  <c r="G134" i="1"/>
  <c r="F14" i="1"/>
  <c r="G15" i="1"/>
  <c r="F152" i="1"/>
  <c r="F18" i="1"/>
  <c r="F170" i="1"/>
  <c r="F16" i="1"/>
  <c r="G170" i="1"/>
  <c r="G16" i="1"/>
  <c r="G152" i="1"/>
  <c r="F134" i="1"/>
  <c r="G60" i="1"/>
  <c r="F15" i="1"/>
  <c r="F60" i="1"/>
  <c r="E19" i="1"/>
  <c r="H19" i="1" s="1"/>
  <c r="N19" i="1" s="1"/>
  <c r="E17" i="1"/>
  <c r="H17" i="1" s="1"/>
  <c r="N17" i="1" s="1"/>
  <c r="E188" i="1"/>
  <c r="H188" i="1" s="1"/>
  <c r="N188" i="1" s="1"/>
  <c r="E182" i="1"/>
  <c r="H182" i="1" s="1"/>
  <c r="N182" i="1" s="1"/>
  <c r="E179" i="1"/>
  <c r="H179" i="1" s="1"/>
  <c r="N179" i="1" s="1"/>
  <c r="E171" i="1"/>
  <c r="E164" i="1"/>
  <c r="E161" i="1"/>
  <c r="H161" i="1" s="1"/>
  <c r="N161" i="1" s="1"/>
  <c r="E153" i="1"/>
  <c r="H153" i="1" s="1"/>
  <c r="N153" i="1" s="1"/>
  <c r="E146" i="1"/>
  <c r="H146" i="1" s="1"/>
  <c r="N146" i="1" s="1"/>
  <c r="E143" i="1"/>
  <c r="H143" i="1" s="1"/>
  <c r="N143" i="1" s="1"/>
  <c r="E135" i="1"/>
  <c r="E128" i="1"/>
  <c r="H128" i="1" s="1"/>
  <c r="N128" i="1" s="1"/>
  <c r="E125" i="1"/>
  <c r="H125" i="1" s="1"/>
  <c r="N125" i="1" s="1"/>
  <c r="E117" i="1"/>
  <c r="H117" i="1" s="1"/>
  <c r="N117" i="1" s="1"/>
  <c r="E108" i="1"/>
  <c r="H108" i="1" s="1"/>
  <c r="N108" i="1" s="1"/>
  <c r="E105" i="1"/>
  <c r="H105" i="1" s="1"/>
  <c r="N105" i="1" s="1"/>
  <c r="E97" i="1"/>
  <c r="E90" i="1"/>
  <c r="H90" i="1" s="1"/>
  <c r="N90" i="1" s="1"/>
  <c r="E79" i="1"/>
  <c r="H79" i="1" s="1"/>
  <c r="N79" i="1" s="1"/>
  <c r="E72" i="1"/>
  <c r="H72" i="1" s="1"/>
  <c r="N72" i="1" s="1"/>
  <c r="E69" i="1"/>
  <c r="H69" i="1" s="1"/>
  <c r="N69" i="1" s="1"/>
  <c r="E61" i="1"/>
  <c r="H61" i="1" s="1"/>
  <c r="N61" i="1" s="1"/>
  <c r="E54" i="1"/>
  <c r="H54" i="1" s="1"/>
  <c r="N54" i="1" s="1"/>
  <c r="E51" i="1"/>
  <c r="H51" i="1" s="1"/>
  <c r="N51" i="1" s="1"/>
  <c r="E43" i="1"/>
  <c r="H43" i="1" s="1"/>
  <c r="N43" i="1" s="1"/>
  <c r="E40" i="1"/>
  <c r="E33" i="1"/>
  <c r="H33" i="1" s="1"/>
  <c r="N33" i="1" s="1"/>
  <c r="E22" i="1"/>
  <c r="E134" i="1" l="1"/>
  <c r="H134" i="1" s="1"/>
  <c r="N134" i="1" s="1"/>
  <c r="G7" i="1"/>
  <c r="G6" i="1" s="1"/>
  <c r="E96" i="1"/>
  <c r="H96" i="1" s="1"/>
  <c r="N96" i="1" s="1"/>
  <c r="E15" i="1"/>
  <c r="E8" i="1"/>
  <c r="H8" i="1" s="1"/>
  <c r="N8" i="1" s="1"/>
  <c r="E170" i="1"/>
  <c r="H97" i="1"/>
  <c r="N97" i="1" s="1"/>
  <c r="E39" i="1"/>
  <c r="H39" i="1" s="1"/>
  <c r="N39" i="1" s="1"/>
  <c r="H40" i="1"/>
  <c r="N40" i="1" s="1"/>
  <c r="E78" i="1"/>
  <c r="H78" i="1" s="1"/>
  <c r="N78" i="1" s="1"/>
  <c r="E116" i="1"/>
  <c r="H116" i="1" s="1"/>
  <c r="N116" i="1" s="1"/>
  <c r="H135" i="1"/>
  <c r="N135" i="1" s="1"/>
  <c r="E18" i="1"/>
  <c r="H18" i="1" s="1"/>
  <c r="N18" i="1" s="1"/>
  <c r="H171" i="1"/>
  <c r="N171" i="1" s="1"/>
  <c r="E10" i="1"/>
  <c r="H10" i="1" s="1"/>
  <c r="N10" i="1" s="1"/>
  <c r="E16" i="1"/>
  <c r="H16" i="1" s="1"/>
  <c r="N16" i="1" s="1"/>
  <c r="E60" i="1"/>
  <c r="H60" i="1" s="1"/>
  <c r="N60" i="1" s="1"/>
  <c r="E13" i="1"/>
  <c r="H13" i="1" s="1"/>
  <c r="N13" i="1" s="1"/>
  <c r="E152" i="1"/>
  <c r="H152" i="1" s="1"/>
  <c r="N152" i="1" s="1"/>
  <c r="H164" i="1"/>
  <c r="N164" i="1" s="1"/>
  <c r="E21" i="1"/>
  <c r="H21" i="1" s="1"/>
  <c r="N21" i="1" s="1"/>
  <c r="H22" i="1"/>
  <c r="N22" i="1" s="1"/>
  <c r="H15" i="1"/>
  <c r="N15" i="1" s="1"/>
  <c r="H170" i="1"/>
  <c r="N170" i="1" s="1"/>
  <c r="F7" i="1"/>
  <c r="F6" i="1" s="1"/>
  <c r="E14" i="1"/>
  <c r="H14" i="1" s="1"/>
  <c r="N14" i="1" s="1"/>
  <c r="E9" i="1"/>
  <c r="H9" i="1" s="1"/>
  <c r="N9" i="1" s="1"/>
  <c r="E11" i="1"/>
  <c r="H11" i="1" s="1"/>
  <c r="N11" i="1" s="1"/>
  <c r="E12" i="1"/>
  <c r="H12" i="1" s="1"/>
  <c r="N12" i="1" s="1"/>
  <c r="E7" i="1" l="1"/>
  <c r="E6" i="1" l="1"/>
  <c r="H6" i="1" s="1"/>
  <c r="N6" i="1" s="1"/>
  <c r="H7" i="1"/>
  <c r="N7" i="1" s="1"/>
</calcChain>
</file>

<file path=xl/sharedStrings.xml><?xml version="1.0" encoding="utf-8"?>
<sst xmlns="http://schemas.openxmlformats.org/spreadsheetml/2006/main" count="187" uniqueCount="50">
  <si>
    <t>Eelarve liik</t>
  </si>
  <si>
    <t>Objekt</t>
  </si>
  <si>
    <t>Eelarve konto</t>
  </si>
  <si>
    <t>Programmi tegevus: Kriminaalpoliitika elluviimine</t>
  </si>
  <si>
    <t>Tööjõukulud</t>
  </si>
  <si>
    <t>Kindlaksmääratud tööjõukulud</t>
  </si>
  <si>
    <t>Toetused</t>
  </si>
  <si>
    <t>SE000003</t>
  </si>
  <si>
    <t>Majandamiskulud</t>
  </si>
  <si>
    <t>RKAS</t>
  </si>
  <si>
    <t>SE000028</t>
  </si>
  <si>
    <t>Käibemaks</t>
  </si>
  <si>
    <t>Amortisatsioon</t>
  </si>
  <si>
    <t>Tegevuskulud, v.a tööjõukulud</t>
  </si>
  <si>
    <t>KULUD</t>
  </si>
  <si>
    <t>Lisa 4</t>
  </si>
  <si>
    <t>Registrite ja Infosüsteemide Keskus</t>
  </si>
  <si>
    <t>Programmi tegevus: Andmekaitse valdkonna rakendamine</t>
  </si>
  <si>
    <t>Programmi tegevus: Intellektuaalse omandi valdkonna rakendamine</t>
  </si>
  <si>
    <t>Programmi tegevus: Karistuste täideviimise korraldamine</t>
  </si>
  <si>
    <t>Programmi tegevus: Kesksed IT-teenused teistele valitsemisaladele</t>
  </si>
  <si>
    <t>Programmi tegevus: Kohtumenetlus ja kohturegistrite pidamine</t>
  </si>
  <si>
    <t>Programmi tegevus: Kriminaalpoliitika kujundamine ja kuritegevuse ennetamine</t>
  </si>
  <si>
    <t>Programmi tegevus: Õiguspoliitika kujundamine ja õigusloome kvaliteedi tagamine</t>
  </si>
  <si>
    <t>Programmi tegevus: Õigusteenuste ja õigusteabe kättesaadavuse tagamine</t>
  </si>
  <si>
    <t xml:space="preserve">INVESTEERINGUD </t>
  </si>
  <si>
    <t>sh investeeringute käibemaks</t>
  </si>
  <si>
    <t>Tuludest sõltuvad vahendid</t>
  </si>
  <si>
    <t>Liiikmemaksud</t>
  </si>
  <si>
    <t>Invetseeringud</t>
  </si>
  <si>
    <t>IT-investeeringud</t>
  </si>
  <si>
    <t>IN002000</t>
  </si>
  <si>
    <t>Liikmemaksud</t>
  </si>
  <si>
    <t>Tuludest sõltuvate vahendite käibemaks</t>
  </si>
  <si>
    <t>Käibemaks RKAS</t>
  </si>
  <si>
    <t>Investeeringute käibemaks</t>
  </si>
  <si>
    <t>Registrite ja Infosüsteemide Keskuse 2022. aasta eelarve</t>
  </si>
  <si>
    <t xml:space="preserve">2022. a esialgne eelarve </t>
  </si>
  <si>
    <t>Ülekantavad vahendid</t>
  </si>
  <si>
    <t>SR030105</t>
  </si>
  <si>
    <t>Eelarve liigendus</t>
  </si>
  <si>
    <t>2022. a käskkirja nr</t>
  </si>
  <si>
    <t>IT püsikuludeks</t>
  </si>
  <si>
    <t>Reservi eraldised</t>
  </si>
  <si>
    <t>2022. a eelarve kokku</t>
  </si>
  <si>
    <t>Kuni käskkirja jõustumiseni kehtiv 2022. a eelarve</t>
  </si>
  <si>
    <t>Eelarve muudatused</t>
  </si>
  <si>
    <t xml:space="preserve">Ülekantavad vahendid </t>
  </si>
  <si>
    <t>Lisaeelarve</t>
  </si>
  <si>
    <t>Seaduse muudatus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</si>
</sst>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b/>
      <sz val="7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sz val="10"/>
      <color indexed="8"/>
      <name val="Calibri"/>
      <family val="2"/>
      <charset val="186"/>
      <scheme val="minor"/>
    </font>
    <font>
      <b/>
      <i/>
      <sz val="8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sz val="10"/>
      <color indexed="8"/>
      <name val="Calibri"/>
      <family val="2"/>
      <scheme val="minor"/>
    </font>
    <font>
      <sz val="10"/>
      <color rgb="FFFF0000"/>
      <name val="Calibri"/>
      <family val="2"/>
      <charset val="186"/>
      <scheme val="minor"/>
    </font>
    <font>
      <b/>
      <sz val="10"/>
      <color rgb="FFFF0000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0"/>
      <color rgb="FF000000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74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8" fillId="0" borderId="0" xfId="0" applyFont="1"/>
    <xf numFmtId="0" fontId="9" fillId="0" borderId="0" xfId="2" applyFont="1" applyAlignment="1">
      <alignment horizontal="right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right" vertical="center" wrapText="1"/>
    </xf>
    <xf numFmtId="3" fontId="9" fillId="0" borderId="0" xfId="1" applyNumberFormat="1" applyFont="1" applyBorder="1"/>
    <xf numFmtId="0" fontId="4" fillId="0" borderId="0" xfId="2" applyFont="1" applyBorder="1"/>
    <xf numFmtId="0" fontId="4" fillId="0" borderId="0" xfId="2" applyFont="1" applyBorder="1" applyAlignment="1">
      <alignment horizontal="right"/>
    </xf>
    <xf numFmtId="0" fontId="4" fillId="0" borderId="0" xfId="2" applyFont="1" applyFill="1" applyBorder="1" applyAlignment="1">
      <alignment horizontal="center"/>
    </xf>
    <xf numFmtId="3" fontId="6" fillId="0" borderId="0" xfId="2" applyNumberFormat="1" applyFont="1" applyBorder="1"/>
    <xf numFmtId="0" fontId="11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6" fillId="0" borderId="0" xfId="2" applyFont="1" applyFill="1" applyBorder="1" applyAlignment="1">
      <alignment horizontal="center"/>
    </xf>
    <xf numFmtId="0" fontId="12" fillId="0" borderId="0" xfId="2" applyFont="1" applyBorder="1" applyAlignment="1">
      <alignment horizontal="right"/>
    </xf>
    <xf numFmtId="0" fontId="5" fillId="0" borderId="0" xfId="2" applyFont="1" applyBorder="1" applyAlignment="1">
      <alignment horizontal="left" indent="2"/>
    </xf>
    <xf numFmtId="0" fontId="11" fillId="0" borderId="0" xfId="1" applyFont="1" applyBorder="1"/>
    <xf numFmtId="0" fontId="6" fillId="0" borderId="0" xfId="1" applyFont="1" applyFill="1"/>
    <xf numFmtId="0" fontId="14" fillId="0" borderId="0" xfId="1" applyFont="1" applyFill="1" applyBorder="1" applyAlignment="1">
      <alignment horizontal="left" vertical="center" wrapText="1"/>
    </xf>
    <xf numFmtId="3" fontId="14" fillId="0" borderId="0" xfId="1" applyNumberFormat="1" applyFont="1" applyFill="1" applyBorder="1" applyAlignment="1">
      <alignment horizontal="right" vertical="center" wrapText="1"/>
    </xf>
    <xf numFmtId="0" fontId="15" fillId="0" borderId="0" xfId="0" applyFont="1"/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9" fillId="0" borderId="0" xfId="1" applyFont="1"/>
    <xf numFmtId="3" fontId="16" fillId="0" borderId="0" xfId="1" applyNumberFormat="1" applyFont="1"/>
    <xf numFmtId="0" fontId="17" fillId="2" borderId="0" xfId="1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3" fontId="18" fillId="0" borderId="0" xfId="0" applyNumberFormat="1" applyFont="1"/>
    <xf numFmtId="0" fontId="18" fillId="0" borderId="0" xfId="0" applyFont="1"/>
    <xf numFmtId="0" fontId="4" fillId="0" borderId="0" xfId="2" applyFont="1" applyBorder="1" applyAlignment="1">
      <alignment horizontal="center"/>
    </xf>
    <xf numFmtId="3" fontId="4" fillId="0" borderId="0" xfId="2" applyNumberFormat="1" applyFont="1" applyBorder="1" applyAlignment="1">
      <alignment horizontal="center"/>
    </xf>
    <xf numFmtId="0" fontId="6" fillId="0" borderId="0" xfId="2" applyFont="1" applyBorder="1" applyAlignment="1">
      <alignment horizontal="center"/>
    </xf>
    <xf numFmtId="0" fontId="6" fillId="0" borderId="0" xfId="2" applyFont="1" applyAlignment="1">
      <alignment horizontal="center"/>
    </xf>
    <xf numFmtId="0" fontId="12" fillId="0" borderId="0" xfId="2" applyFont="1" applyBorder="1" applyAlignment="1">
      <alignment horizontal="center"/>
    </xf>
    <xf numFmtId="0" fontId="20" fillId="0" borderId="0" xfId="2" applyFont="1" applyFill="1" applyBorder="1" applyAlignment="1">
      <alignment horizontal="center" vertical="center" wrapText="1"/>
    </xf>
    <xf numFmtId="0" fontId="4" fillId="0" borderId="0" xfId="2" applyFont="1" applyAlignment="1">
      <alignment horizontal="center"/>
    </xf>
    <xf numFmtId="0" fontId="17" fillId="0" borderId="0" xfId="2" applyFont="1" applyFill="1" applyBorder="1" applyAlignment="1">
      <alignment horizontal="center" vertical="center" wrapText="1"/>
    </xf>
    <xf numFmtId="0" fontId="6" fillId="0" borderId="0" xfId="2" applyFont="1"/>
    <xf numFmtId="3" fontId="21" fillId="0" borderId="0" xfId="2" applyNumberFormat="1" applyFont="1" applyBorder="1" applyAlignment="1">
      <alignment horizontal="center"/>
    </xf>
    <xf numFmtId="0" fontId="4" fillId="0" borderId="0" xfId="2" applyFont="1" applyBorder="1" applyAlignment="1">
      <alignment horizontal="left" indent="2"/>
    </xf>
    <xf numFmtId="0" fontId="4" fillId="0" borderId="0" xfId="2" applyFont="1"/>
    <xf numFmtId="3" fontId="9" fillId="0" borderId="0" xfId="2" applyNumberFormat="1" applyFont="1" applyBorder="1"/>
    <xf numFmtId="3" fontId="7" fillId="0" borderId="0" xfId="2" applyNumberFormat="1" applyFont="1" applyBorder="1"/>
    <xf numFmtId="3" fontId="13" fillId="0" borderId="0" xfId="2" applyNumberFormat="1" applyFont="1" applyBorder="1"/>
    <xf numFmtId="3" fontId="9" fillId="0" borderId="0" xfId="2" applyNumberFormat="1" applyFont="1"/>
    <xf numFmtId="3" fontId="6" fillId="0" borderId="0" xfId="2" applyNumberFormat="1" applyFont="1"/>
    <xf numFmtId="0" fontId="5" fillId="0" borderId="0" xfId="2" applyFont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4" fillId="0" borderId="0" xfId="2" applyNumberFormat="1" applyFont="1" applyBorder="1" applyAlignment="1">
      <alignment horizontal="center"/>
    </xf>
    <xf numFmtId="3" fontId="22" fillId="0" borderId="0" xfId="0" applyNumberFormat="1" applyFont="1" applyFill="1"/>
    <xf numFmtId="3" fontId="22" fillId="0" borderId="0" xfId="0" applyNumberFormat="1" applyFont="1"/>
    <xf numFmtId="3" fontId="15" fillId="0" borderId="0" xfId="0" applyNumberFormat="1" applyFont="1"/>
    <xf numFmtId="0" fontId="23" fillId="0" borderId="0" xfId="2" applyFont="1" applyFill="1" applyBorder="1" applyAlignment="1">
      <alignment horizontal="center"/>
    </xf>
    <xf numFmtId="3" fontId="23" fillId="0" borderId="0" xfId="2" applyNumberFormat="1" applyFont="1" applyFill="1" applyBorder="1" applyAlignment="1">
      <alignment horizontal="center"/>
    </xf>
    <xf numFmtId="0" fontId="23" fillId="0" borderId="0" xfId="2" applyFont="1" applyFill="1" applyAlignment="1">
      <alignment horizontal="center"/>
    </xf>
    <xf numFmtId="3" fontId="23" fillId="0" borderId="0" xfId="2" applyNumberFormat="1" applyFont="1" applyFill="1" applyBorder="1" applyAlignment="1">
      <alignment horizontal="center" vertical="center" wrapText="1"/>
    </xf>
    <xf numFmtId="0" fontId="19" fillId="0" borderId="0" xfId="0" applyFont="1"/>
    <xf numFmtId="3" fontId="24" fillId="0" borderId="0" xfId="0" applyNumberFormat="1" applyFont="1" applyFill="1"/>
    <xf numFmtId="3" fontId="25" fillId="0" borderId="0" xfId="2" applyNumberFormat="1" applyFont="1" applyFill="1" applyBorder="1" applyAlignment="1">
      <alignment horizontal="right" vertical="center" wrapText="1"/>
    </xf>
    <xf numFmtId="3" fontId="0" fillId="0" borderId="0" xfId="0" applyNumberFormat="1"/>
    <xf numFmtId="3" fontId="17" fillId="0" borderId="0" xfId="2" applyNumberFormat="1" applyFont="1" applyFill="1" applyBorder="1" applyAlignment="1">
      <alignment horizontal="right" vertical="center" wrapText="1"/>
    </xf>
    <xf numFmtId="3" fontId="25" fillId="0" borderId="0" xfId="0" applyNumberFormat="1" applyFont="1" applyFill="1" applyBorder="1" applyAlignment="1">
      <alignment horizontal="right" vertical="center"/>
    </xf>
    <xf numFmtId="0" fontId="19" fillId="0" borderId="0" xfId="0" applyFont="1" applyAlignment="1">
      <alignment horizontal="left" indent="1"/>
    </xf>
    <xf numFmtId="0" fontId="4" fillId="0" borderId="0" xfId="2" applyFont="1" applyFill="1" applyBorder="1" applyAlignment="1">
      <alignment horizontal="left" indent="1"/>
    </xf>
    <xf numFmtId="3" fontId="4" fillId="0" borderId="0" xfId="2" applyNumberFormat="1" applyFont="1" applyFill="1" applyBorder="1"/>
    <xf numFmtId="3" fontId="26" fillId="0" borderId="0" xfId="0" applyNumberFormat="1" applyFont="1" applyFill="1" applyBorder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93"/>
  <sheetViews>
    <sheetView showZeros="0" tabSelected="1" zoomScale="90" zoomScaleNormal="90" workbookViewId="0">
      <pane xSplit="4" ySplit="5" topLeftCell="G6" activePane="bottomRight" state="frozen"/>
      <selection pane="topRight" activeCell="J1" sqref="J1"/>
      <selection pane="bottomLeft" activeCell="A5" sqref="A5"/>
      <selection pane="bottomRight" activeCell="S12" sqref="S12"/>
    </sheetView>
  </sheetViews>
  <sheetFormatPr defaultColWidth="9.42578125" defaultRowHeight="12.75" x14ac:dyDescent="0.2"/>
  <cols>
    <col min="1" max="1" width="62.42578125" style="1" customWidth="1"/>
    <col min="2" max="3" width="7.28515625" style="2" customWidth="1"/>
    <col min="4" max="4" width="9.28515625" style="1" customWidth="1"/>
    <col min="5" max="7" width="19.140625" style="1" bestFit="1" customWidth="1"/>
    <col min="8" max="8" width="19.140625" style="1" customWidth="1"/>
    <col min="9" max="10" width="16.7109375" style="1" customWidth="1"/>
    <col min="11" max="12" width="16.7109375" style="1" hidden="1" customWidth="1"/>
    <col min="13" max="13" width="16.7109375" style="1" customWidth="1"/>
    <col min="14" max="14" width="19.140625" style="1" customWidth="1"/>
    <col min="15" max="16384" width="9.42578125" style="1"/>
  </cols>
  <sheetData>
    <row r="1" spans="1:14" x14ac:dyDescent="0.2">
      <c r="A1" s="3"/>
      <c r="F1" s="28"/>
      <c r="G1" s="28"/>
      <c r="I1" s="28"/>
      <c r="J1" s="28"/>
      <c r="K1" s="28"/>
      <c r="L1" s="28"/>
      <c r="M1" s="28"/>
      <c r="N1" s="28" t="s">
        <v>41</v>
      </c>
    </row>
    <row r="2" spans="1:14" x14ac:dyDescent="0.2">
      <c r="A2" s="27"/>
      <c r="F2" s="29"/>
      <c r="G2" s="29"/>
      <c r="I2" s="29"/>
      <c r="J2" s="29"/>
      <c r="K2" s="29"/>
      <c r="L2" s="29"/>
      <c r="M2" s="29"/>
      <c r="N2" s="29" t="s">
        <v>15</v>
      </c>
    </row>
    <row r="3" spans="1:14" ht="15.75" x14ac:dyDescent="0.25">
      <c r="A3" s="31" t="s">
        <v>36</v>
      </c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15" customHeight="1" x14ac:dyDescent="0.2">
      <c r="A4" s="4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s="4" customFormat="1" ht="38.25" x14ac:dyDescent="0.2">
      <c r="A5" s="32"/>
      <c r="B5" s="32" t="s">
        <v>0</v>
      </c>
      <c r="C5" s="32" t="s">
        <v>2</v>
      </c>
      <c r="D5" s="32" t="s">
        <v>1</v>
      </c>
      <c r="E5" s="32" t="s">
        <v>37</v>
      </c>
      <c r="F5" s="32" t="s">
        <v>40</v>
      </c>
      <c r="G5" s="32" t="s">
        <v>38</v>
      </c>
      <c r="H5" s="32" t="s">
        <v>45</v>
      </c>
      <c r="I5" s="32" t="s">
        <v>46</v>
      </c>
      <c r="J5" s="32" t="s">
        <v>47</v>
      </c>
      <c r="K5" s="32" t="s">
        <v>48</v>
      </c>
      <c r="L5" s="32" t="s">
        <v>43</v>
      </c>
      <c r="M5" s="32" t="s">
        <v>49</v>
      </c>
      <c r="N5" s="32" t="s">
        <v>44</v>
      </c>
    </row>
    <row r="6" spans="1:14" s="24" customFormat="1" ht="17.25" x14ac:dyDescent="0.2">
      <c r="A6" s="25" t="s">
        <v>16</v>
      </c>
      <c r="B6" s="6"/>
      <c r="C6" s="6"/>
      <c r="D6" s="6"/>
      <c r="E6" s="26">
        <f>E7+E17+E18</f>
        <v>13959735.965011679</v>
      </c>
      <c r="F6" s="26">
        <f>F7+F17+F18</f>
        <v>-1897845.2908000003</v>
      </c>
      <c r="G6" s="26">
        <f>G7+G17+G18</f>
        <v>200000.16528837211</v>
      </c>
      <c r="H6" s="26">
        <f>E6+F6+G6</f>
        <v>12261890.839500051</v>
      </c>
      <c r="I6" s="26">
        <f>I7+I17+I18</f>
        <v>442237.00000000023</v>
      </c>
      <c r="J6" s="26">
        <f t="shared" ref="J6:M6" si="0">J7+J17+J18</f>
        <v>117692.07832961848</v>
      </c>
      <c r="K6" s="26">
        <f t="shared" si="0"/>
        <v>0</v>
      </c>
      <c r="L6" s="26">
        <f t="shared" si="0"/>
        <v>0</v>
      </c>
      <c r="M6" s="26">
        <f t="shared" si="0"/>
        <v>208928</v>
      </c>
      <c r="N6" s="26">
        <f>H6+I6+J6+K6+L6+M6</f>
        <v>13030747.91782967</v>
      </c>
    </row>
    <row r="7" spans="1:14" s="30" customFormat="1" ht="17.25" x14ac:dyDescent="0.3">
      <c r="A7" s="36" t="s">
        <v>14</v>
      </c>
      <c r="B7" s="9"/>
      <c r="C7" s="11"/>
      <c r="D7" s="10"/>
      <c r="E7" s="35">
        <f>E8+E9+E10+E11+E12+E13+E14+E15+E16</f>
        <v>13055101.965011679</v>
      </c>
      <c r="F7" s="35">
        <f t="shared" ref="F7" si="1">F8+F9+F10+F11+F12+F13+F14+F15+F16</f>
        <v>-1897845.2908000003</v>
      </c>
      <c r="G7" s="35">
        <f>G8+G9+G10+G11+G12+G13+G14+G15+G16</f>
        <v>200000.16528837211</v>
      </c>
      <c r="H7" s="35">
        <f t="shared" ref="H7:H18" si="2">E7+F7+G7</f>
        <v>11357256.839500051</v>
      </c>
      <c r="I7" s="35">
        <f>I8+I9+I10+I11+I12+I13+I14+I15+I16</f>
        <v>442237.00000000023</v>
      </c>
      <c r="J7" s="35">
        <f t="shared" ref="J7:M7" si="3">J8+J9+J10+J11+J12+J13+J14+J15+J16</f>
        <v>112195.16000000222</v>
      </c>
      <c r="K7" s="35">
        <f t="shared" si="3"/>
        <v>0</v>
      </c>
      <c r="L7" s="35">
        <f t="shared" si="3"/>
        <v>0</v>
      </c>
      <c r="M7" s="35">
        <f t="shared" si="3"/>
        <v>208928</v>
      </c>
      <c r="N7" s="35">
        <f>H7+I7+J7+K7+L7+M7</f>
        <v>12120616.999500053</v>
      </c>
    </row>
    <row r="8" spans="1:14" s="30" customFormat="1" ht="15.75" x14ac:dyDescent="0.25">
      <c r="A8" s="8" t="s">
        <v>17</v>
      </c>
      <c r="B8" s="9"/>
      <c r="C8" s="11"/>
      <c r="D8" s="10"/>
      <c r="E8" s="12">
        <f>E22+E25+E33+E37</f>
        <v>29496.132988934733</v>
      </c>
      <c r="F8" s="12">
        <f t="shared" ref="F8" si="4">F22+F25+F33+F37</f>
        <v>-716.07883779948406</v>
      </c>
      <c r="G8" s="12">
        <f>G22+G25+G33+G37</f>
        <v>280</v>
      </c>
      <c r="H8" s="12">
        <f t="shared" si="2"/>
        <v>29060.054151135249</v>
      </c>
      <c r="I8" s="12">
        <f>I22+I25+I33+I37</f>
        <v>201.282144645214</v>
      </c>
      <c r="J8" s="12">
        <f t="shared" ref="J8:M8" si="5">J22+J25+J33+J37</f>
        <v>50.928569477949196</v>
      </c>
      <c r="K8" s="12">
        <f t="shared" si="5"/>
        <v>0</v>
      </c>
      <c r="L8" s="12">
        <f t="shared" si="5"/>
        <v>0</v>
      </c>
      <c r="M8" s="12">
        <f t="shared" si="5"/>
        <v>0</v>
      </c>
      <c r="N8" s="12">
        <f>H8+I8+J8+K8+L8+M8</f>
        <v>29312.264865258414</v>
      </c>
    </row>
    <row r="9" spans="1:14" s="30" customFormat="1" ht="15.75" x14ac:dyDescent="0.25">
      <c r="A9" s="8" t="s">
        <v>18</v>
      </c>
      <c r="B9" s="9"/>
      <c r="C9" s="11"/>
      <c r="D9" s="10"/>
      <c r="E9" s="12">
        <f>E40+E43+E46+E54+E58</f>
        <v>260430.73965645174</v>
      </c>
      <c r="F9" s="12">
        <f t="shared" ref="F9:M9" si="6">F40+F43+F46+F54+F58</f>
        <v>-26264.579282656981</v>
      </c>
      <c r="G9" s="12">
        <f t="shared" si="6"/>
        <v>2887.6705813272101</v>
      </c>
      <c r="H9" s="12">
        <f t="shared" si="2"/>
        <v>237053.83095512196</v>
      </c>
      <c r="I9" s="12">
        <f>I40+I43+I46+I54+I58</f>
        <v>4672.5086489944561</v>
      </c>
      <c r="J9" s="12">
        <f t="shared" si="6"/>
        <v>1482.241881345587</v>
      </c>
      <c r="K9" s="12">
        <f t="shared" si="6"/>
        <v>0</v>
      </c>
      <c r="L9" s="12">
        <f t="shared" si="6"/>
        <v>0</v>
      </c>
      <c r="M9" s="12">
        <f t="shared" si="6"/>
        <v>0</v>
      </c>
      <c r="N9" s="12">
        <f>H9+I9+J9+K9+L9+M9</f>
        <v>243208.581485462</v>
      </c>
    </row>
    <row r="10" spans="1:14" s="4" customFormat="1" ht="15.75" x14ac:dyDescent="0.25">
      <c r="A10" s="8" t="s">
        <v>19</v>
      </c>
      <c r="B10" s="14"/>
      <c r="C10" s="14"/>
      <c r="D10" s="15"/>
      <c r="E10" s="12">
        <f>E61+E64+E72+E76</f>
        <v>1975225.524620445</v>
      </c>
      <c r="F10" s="12">
        <f t="shared" ref="F10:M10" si="7">F61+F64+F72+F76</f>
        <v>-764867.7969620541</v>
      </c>
      <c r="G10" s="12">
        <f t="shared" si="7"/>
        <v>36333.348809381598</v>
      </c>
      <c r="H10" s="12">
        <f t="shared" si="2"/>
        <v>1246691.0764677725</v>
      </c>
      <c r="I10" s="12">
        <f t="shared" si="7"/>
        <v>49072.214018442239</v>
      </c>
      <c r="J10" s="12">
        <f t="shared" si="7"/>
        <v>12416.290900914975</v>
      </c>
      <c r="K10" s="12">
        <f t="shared" si="7"/>
        <v>0</v>
      </c>
      <c r="L10" s="12">
        <f t="shared" si="7"/>
        <v>0</v>
      </c>
      <c r="M10" s="12">
        <f t="shared" si="7"/>
        <v>0</v>
      </c>
      <c r="N10" s="12">
        <f>H10+I10+J10+K10+L10+M10</f>
        <v>1308179.5813871296</v>
      </c>
    </row>
    <row r="11" spans="1:14" s="4" customFormat="1" ht="15.75" x14ac:dyDescent="0.25">
      <c r="A11" s="8" t="s">
        <v>20</v>
      </c>
      <c r="B11" s="33"/>
      <c r="C11" s="33"/>
      <c r="D11" s="33"/>
      <c r="E11" s="12">
        <f>E79+E82+E90+E94</f>
        <v>928792.15911856957</v>
      </c>
      <c r="F11" s="12">
        <f t="shared" ref="F11:M11" si="8">F79+F82+F90+F94</f>
        <v>-28052.881265610129</v>
      </c>
      <c r="G11" s="12">
        <f t="shared" si="8"/>
        <v>10962.717406112301</v>
      </c>
      <c r="H11" s="12">
        <f t="shared" si="2"/>
        <v>911701.99525907182</v>
      </c>
      <c r="I11" s="12">
        <f t="shared" si="8"/>
        <v>103902.84947658281</v>
      </c>
      <c r="J11" s="12">
        <f t="shared" si="8"/>
        <v>26289.582207364769</v>
      </c>
      <c r="K11" s="12">
        <f t="shared" si="8"/>
        <v>0</v>
      </c>
      <c r="L11" s="12">
        <f t="shared" si="8"/>
        <v>0</v>
      </c>
      <c r="M11" s="12">
        <f t="shared" si="8"/>
        <v>208928</v>
      </c>
      <c r="N11" s="12">
        <f>H11+I11+J11+K11+L11+M11</f>
        <v>1250822.4269430195</v>
      </c>
    </row>
    <row r="12" spans="1:14" s="4" customFormat="1" ht="15.75" x14ac:dyDescent="0.25">
      <c r="A12" s="8" t="s">
        <v>21</v>
      </c>
      <c r="B12" s="34"/>
      <c r="C12" s="34"/>
      <c r="D12" s="34"/>
      <c r="E12" s="12">
        <f>E97+E100+E110+E111+E112+E114</f>
        <v>6274585.2938122582</v>
      </c>
      <c r="F12" s="12">
        <f t="shared" ref="F12:M12" si="9">F97+F100+F110+F111+F112+F114</f>
        <v>-661761.42932880367</v>
      </c>
      <c r="G12" s="12">
        <f t="shared" si="9"/>
        <v>98079.985774702698</v>
      </c>
      <c r="H12" s="12">
        <f t="shared" si="2"/>
        <v>5710903.8502581567</v>
      </c>
      <c r="I12" s="12">
        <f t="shared" si="9"/>
        <v>197939.82231580687</v>
      </c>
      <c r="J12" s="12">
        <f t="shared" si="9"/>
        <v>50082.892404749538</v>
      </c>
      <c r="K12" s="12">
        <f t="shared" si="9"/>
        <v>0</v>
      </c>
      <c r="L12" s="12">
        <f t="shared" si="9"/>
        <v>0</v>
      </c>
      <c r="M12" s="12">
        <f t="shared" si="9"/>
        <v>0</v>
      </c>
      <c r="N12" s="12">
        <f>H12+I12+J12+K12+L12+M12</f>
        <v>5958926.5649787132</v>
      </c>
    </row>
    <row r="13" spans="1:14" s="4" customFormat="1" ht="15.75" x14ac:dyDescent="0.25">
      <c r="A13" s="8" t="s">
        <v>3</v>
      </c>
      <c r="B13" s="34"/>
      <c r="C13" s="34"/>
      <c r="D13" s="34"/>
      <c r="E13" s="12">
        <f>E117+E120+E128+E132</f>
        <v>1602086.2403367138</v>
      </c>
      <c r="F13" s="12">
        <f t="shared" ref="F13:M13" si="10">F117+F120+F128+F132</f>
        <v>-212000.31325022568</v>
      </c>
      <c r="G13" s="12">
        <f t="shared" si="10"/>
        <v>21237.55995196</v>
      </c>
      <c r="H13" s="12">
        <f t="shared" si="2"/>
        <v>1411323.4870384482</v>
      </c>
      <c r="I13" s="12">
        <f>I117+I120+I128+I132</f>
        <v>27061.70549484366</v>
      </c>
      <c r="J13" s="12">
        <f t="shared" si="10"/>
        <v>6847.1744024549334</v>
      </c>
      <c r="K13" s="12">
        <f t="shared" si="10"/>
        <v>0</v>
      </c>
      <c r="L13" s="12">
        <f t="shared" si="10"/>
        <v>0</v>
      </c>
      <c r="M13" s="12">
        <f t="shared" si="10"/>
        <v>0</v>
      </c>
      <c r="N13" s="12">
        <f>H13+I13+J13+K13+L13+M13</f>
        <v>1445232.3669357467</v>
      </c>
    </row>
    <row r="14" spans="1:14" s="4" customFormat="1" ht="15.75" x14ac:dyDescent="0.25">
      <c r="A14" s="8" t="s">
        <v>22</v>
      </c>
      <c r="B14" s="34"/>
      <c r="C14" s="34"/>
      <c r="D14" s="34"/>
      <c r="E14" s="12">
        <f>E135+E138+E146+E150</f>
        <v>150442.72678874506</v>
      </c>
      <c r="F14" s="12">
        <f t="shared" ref="F14:M14" si="11">F135+F138+F146+F150</f>
        <v>-28169.67018846302</v>
      </c>
      <c r="G14" s="12">
        <f t="shared" si="11"/>
        <v>2115.0989486275198</v>
      </c>
      <c r="H14" s="12">
        <f t="shared" si="2"/>
        <v>124388.15554890956</v>
      </c>
      <c r="I14" s="12">
        <f t="shared" si="11"/>
        <v>3353.5706675476163</v>
      </c>
      <c r="J14" s="12">
        <f t="shared" si="11"/>
        <v>848.52313672658465</v>
      </c>
      <c r="K14" s="12">
        <f t="shared" si="11"/>
        <v>0</v>
      </c>
      <c r="L14" s="12">
        <f t="shared" si="11"/>
        <v>0</v>
      </c>
      <c r="M14" s="12">
        <f t="shared" si="11"/>
        <v>0</v>
      </c>
      <c r="N14" s="12">
        <f>H14+I14+J14+K14+L14+M14</f>
        <v>128590.24935318375</v>
      </c>
    </row>
    <row r="15" spans="1:14" s="4" customFormat="1" ht="15.75" x14ac:dyDescent="0.25">
      <c r="A15" s="8" t="s">
        <v>23</v>
      </c>
      <c r="B15" s="14"/>
      <c r="C15" s="14"/>
      <c r="D15" s="15"/>
      <c r="E15" s="12">
        <f>E153+E156+E164+E168</f>
        <v>363722.47915512195</v>
      </c>
      <c r="F15" s="12">
        <f t="shared" ref="F15:M15" si="12">F153+F156+F164+F168</f>
        <v>-68105.286728688268</v>
      </c>
      <c r="G15" s="12">
        <f t="shared" si="12"/>
        <v>5113.6353174209198</v>
      </c>
      <c r="H15" s="12">
        <f t="shared" si="2"/>
        <v>300730.82774385461</v>
      </c>
      <c r="I15" s="12">
        <f t="shared" si="12"/>
        <v>8108.8365911728879</v>
      </c>
      <c r="J15" s="12">
        <f t="shared" si="12"/>
        <v>2051.7043299931097</v>
      </c>
      <c r="K15" s="12">
        <f t="shared" si="12"/>
        <v>0</v>
      </c>
      <c r="L15" s="12">
        <f t="shared" si="12"/>
        <v>0</v>
      </c>
      <c r="M15" s="12">
        <f t="shared" si="12"/>
        <v>0</v>
      </c>
      <c r="N15" s="12">
        <f>H15+I15+J15+K15+L15+M15</f>
        <v>310891.36866502062</v>
      </c>
    </row>
    <row r="16" spans="1:14" s="4" customFormat="1" ht="15.75" x14ac:dyDescent="0.25">
      <c r="A16" s="8" t="s">
        <v>24</v>
      </c>
      <c r="B16" s="15"/>
      <c r="C16" s="15"/>
      <c r="D16" s="15"/>
      <c r="E16" s="12">
        <f>E171+E174+E182+E186</f>
        <v>1470320.6685344391</v>
      </c>
      <c r="F16" s="12">
        <f t="shared" ref="F16:M16" si="13">F171+F174+F182+F186</f>
        <v>-107907.25495569875</v>
      </c>
      <c r="G16" s="12">
        <f t="shared" si="13"/>
        <v>22990.148498839899</v>
      </c>
      <c r="H16" s="12">
        <f t="shared" si="2"/>
        <v>1385403.5620775803</v>
      </c>
      <c r="I16" s="12">
        <f>I171+I174+I182+I186</f>
        <v>47924.210641964462</v>
      </c>
      <c r="J16" s="12">
        <f t="shared" si="13"/>
        <v>12125.822166974765</v>
      </c>
      <c r="K16" s="12">
        <f t="shared" si="13"/>
        <v>0</v>
      </c>
      <c r="L16" s="12">
        <f t="shared" si="13"/>
        <v>0</v>
      </c>
      <c r="M16" s="12">
        <f t="shared" si="13"/>
        <v>0</v>
      </c>
      <c r="N16" s="12">
        <f>H16+I16+J16+K16+L16+M16</f>
        <v>1445453.5948865195</v>
      </c>
    </row>
    <row r="17" spans="1:14" s="4" customFormat="1" ht="15.75" x14ac:dyDescent="0.25">
      <c r="A17" s="8" t="s">
        <v>11</v>
      </c>
      <c r="B17" s="20"/>
      <c r="C17" s="20"/>
      <c r="D17" s="20"/>
      <c r="E17" s="49">
        <f>E189+E190+E191</f>
        <v>661634</v>
      </c>
      <c r="F17" s="49">
        <f t="shared" ref="F17" si="14">F189+F190+F191</f>
        <v>0</v>
      </c>
      <c r="G17" s="49">
        <f>G189+G190+G191</f>
        <v>0</v>
      </c>
      <c r="H17" s="49">
        <f t="shared" si="2"/>
        <v>661634</v>
      </c>
      <c r="I17" s="49">
        <f>I189+I190+I191</f>
        <v>0</v>
      </c>
      <c r="J17" s="49">
        <f t="shared" ref="J17:M17" si="15">J189+J190+J191</f>
        <v>0</v>
      </c>
      <c r="K17" s="49">
        <f t="shared" si="15"/>
        <v>0</v>
      </c>
      <c r="L17" s="49">
        <f t="shared" si="15"/>
        <v>0</v>
      </c>
      <c r="M17" s="49">
        <f t="shared" si="15"/>
        <v>0</v>
      </c>
      <c r="N17" s="49">
        <f>H17+I17+J17+K17+L17+M17</f>
        <v>661634</v>
      </c>
    </row>
    <row r="18" spans="1:14" s="4" customFormat="1" ht="17.25" x14ac:dyDescent="0.3">
      <c r="A18" s="36" t="s">
        <v>25</v>
      </c>
      <c r="B18" s="14"/>
      <c r="C18" s="14"/>
      <c r="D18" s="15"/>
      <c r="E18" s="69">
        <f>E51+E69+E105+E109+E125+E143+E161+E179+E192</f>
        <v>243000.00000000009</v>
      </c>
      <c r="F18" s="69">
        <f t="shared" ref="F18" si="16">F51+F69+F105+F109+F125+F143+F161+F179+F192</f>
        <v>0</v>
      </c>
      <c r="G18" s="69">
        <f>G51+G69+G105+G109+G125+G143+G161+G179+G192</f>
        <v>0</v>
      </c>
      <c r="H18" s="69">
        <f t="shared" si="2"/>
        <v>243000.00000000009</v>
      </c>
      <c r="I18" s="69">
        <f>I51+I69+I105+I109+I125+I143+I161+I179+I192+I87+I30</f>
        <v>0</v>
      </c>
      <c r="J18" s="69">
        <f t="shared" ref="J18:M18" si="17">J51+J69+J105+J109+J125+J143+J161+J179+J192+J87+J30</f>
        <v>5496.9183296162646</v>
      </c>
      <c r="K18" s="69">
        <f t="shared" si="17"/>
        <v>0</v>
      </c>
      <c r="L18" s="69">
        <f t="shared" si="17"/>
        <v>0</v>
      </c>
      <c r="M18" s="69">
        <f t="shared" si="17"/>
        <v>0</v>
      </c>
      <c r="N18" s="69">
        <f>H18+I18+J18+K18+L18+M18</f>
        <v>248496.91832961634</v>
      </c>
    </row>
    <row r="19" spans="1:14" s="4" customFormat="1" x14ac:dyDescent="0.2">
      <c r="A19" s="70" t="s">
        <v>26</v>
      </c>
      <c r="B19" s="7"/>
      <c r="C19" s="21"/>
      <c r="D19" s="20"/>
      <c r="E19" s="19">
        <f>E192</f>
        <v>26000</v>
      </c>
      <c r="F19" s="19">
        <v>0</v>
      </c>
      <c r="G19" s="19">
        <v>0</v>
      </c>
      <c r="H19" s="19">
        <f>E19+F19+G19</f>
        <v>26000</v>
      </c>
      <c r="I19" s="19">
        <f>I192</f>
        <v>0</v>
      </c>
      <c r="J19" s="19">
        <f t="shared" ref="J19:M19" si="18">J192</f>
        <v>0</v>
      </c>
      <c r="K19" s="19">
        <f t="shared" si="18"/>
        <v>0</v>
      </c>
      <c r="L19" s="19">
        <f t="shared" si="18"/>
        <v>0</v>
      </c>
      <c r="M19" s="19">
        <f t="shared" si="18"/>
        <v>0</v>
      </c>
      <c r="N19" s="19">
        <f>H19+I19+J19+K19+L19+M19</f>
        <v>26000</v>
      </c>
    </row>
    <row r="20" spans="1:14" s="4" customFormat="1" x14ac:dyDescent="0.2">
      <c r="A20" s="18"/>
      <c r="B20" s="15"/>
      <c r="C20" s="15"/>
      <c r="D20" s="15"/>
      <c r="E20" s="19"/>
      <c r="F20" s="19"/>
      <c r="G20" s="19"/>
      <c r="H20" s="19"/>
      <c r="I20" s="19"/>
      <c r="J20" s="19"/>
      <c r="K20" s="19"/>
      <c r="L20" s="19"/>
      <c r="M20" s="19"/>
      <c r="N20" s="19"/>
    </row>
    <row r="21" spans="1:14" s="4" customFormat="1" ht="15.75" x14ac:dyDescent="0.25">
      <c r="A21" s="8" t="s">
        <v>17</v>
      </c>
      <c r="B21" s="37"/>
      <c r="C21" s="38"/>
      <c r="D21" s="15"/>
      <c r="E21" s="49">
        <f>E22+E25+E33+E37</f>
        <v>29496.132988934733</v>
      </c>
      <c r="F21" s="49">
        <f t="shared" ref="F21:G21" si="19">F22+F25+F33+F37</f>
        <v>-716.07883779948406</v>
      </c>
      <c r="G21" s="49">
        <f t="shared" si="19"/>
        <v>280</v>
      </c>
      <c r="H21" s="49">
        <f>E21+F21+G21</f>
        <v>29060.054151135249</v>
      </c>
      <c r="I21" s="49">
        <f>I22+I25+I33+I37+I30</f>
        <v>201.282144645214</v>
      </c>
      <c r="J21" s="49">
        <f>J22+J25+J33+J37+J30</f>
        <v>53.928569477949196</v>
      </c>
      <c r="K21" s="49">
        <f>K22+K25+K33+K37+K30</f>
        <v>0</v>
      </c>
      <c r="L21" s="49">
        <f t="shared" ref="L21" si="20">L22+L25+L33+L37+L30</f>
        <v>0</v>
      </c>
      <c r="M21" s="49">
        <f>M22+M25+M33+M37+M30</f>
        <v>0</v>
      </c>
      <c r="N21" s="49">
        <f>H21+I21+J21+K21+L21</f>
        <v>29315.264865258414</v>
      </c>
    </row>
    <row r="22" spans="1:14" s="4" customFormat="1" x14ac:dyDescent="0.2">
      <c r="A22" s="17" t="s">
        <v>4</v>
      </c>
      <c r="B22" s="39"/>
      <c r="C22" s="39"/>
      <c r="D22" s="20"/>
      <c r="E22" s="16">
        <f>E23</f>
        <v>16757.641171853633</v>
      </c>
      <c r="F22" s="16">
        <f t="shared" ref="F22:L22" si="21">F23</f>
        <v>-602.01681016640305</v>
      </c>
      <c r="G22" s="16">
        <f t="shared" si="21"/>
        <v>0</v>
      </c>
      <c r="H22" s="16">
        <f>E22+F22+G22</f>
        <v>16155.624361687231</v>
      </c>
      <c r="I22" s="16">
        <f t="shared" si="21"/>
        <v>201.282144645214</v>
      </c>
      <c r="J22" s="16">
        <f>J23</f>
        <v>26.1444176414374</v>
      </c>
      <c r="K22" s="16">
        <f t="shared" si="21"/>
        <v>0</v>
      </c>
      <c r="L22" s="16">
        <f t="shared" si="21"/>
        <v>0</v>
      </c>
      <c r="M22" s="16"/>
      <c r="N22" s="16">
        <f>H22+I22+J22+K22+L22</f>
        <v>16383.050923973882</v>
      </c>
    </row>
    <row r="23" spans="1:14" s="4" customFormat="1" x14ac:dyDescent="0.2">
      <c r="A23" s="18" t="s">
        <v>5</v>
      </c>
      <c r="B23" s="37">
        <v>20</v>
      </c>
      <c r="C23" s="37">
        <v>50</v>
      </c>
      <c r="D23" s="15"/>
      <c r="E23" s="19">
        <v>16757.641171853633</v>
      </c>
      <c r="F23" s="19">
        <v>-602.01681016640305</v>
      </c>
      <c r="G23" s="19">
        <v>0</v>
      </c>
      <c r="H23" s="19">
        <f t="shared" ref="H23:H95" si="22">E23+F23+G23</f>
        <v>16155.624361687231</v>
      </c>
      <c r="I23" s="19">
        <v>201.282144645214</v>
      </c>
      <c r="J23" s="19">
        <v>26.1444176414374</v>
      </c>
      <c r="K23" s="19"/>
      <c r="L23" s="19"/>
      <c r="M23" s="19"/>
      <c r="N23" s="19">
        <f>H23+I23+J23+K23+L23</f>
        <v>16383.050923973882</v>
      </c>
    </row>
    <row r="24" spans="1:14" s="4" customFormat="1" x14ac:dyDescent="0.2">
      <c r="A24" s="18"/>
      <c r="B24" s="37"/>
      <c r="C24" s="37"/>
      <c r="D24" s="15"/>
      <c r="E24" s="19">
        <v>0</v>
      </c>
      <c r="F24" s="19"/>
      <c r="G24" s="19"/>
      <c r="H24" s="19">
        <f t="shared" si="22"/>
        <v>0</v>
      </c>
      <c r="I24" s="19"/>
      <c r="J24" s="19"/>
      <c r="K24" s="19"/>
      <c r="L24" s="19"/>
      <c r="M24" s="19"/>
      <c r="N24" s="19">
        <f>H24+I24+J24+K24+L24</f>
        <v>0</v>
      </c>
    </row>
    <row r="25" spans="1:14" s="4" customFormat="1" x14ac:dyDescent="0.2">
      <c r="A25" s="23" t="s">
        <v>13</v>
      </c>
      <c r="B25" s="40"/>
      <c r="C25" s="41"/>
      <c r="D25" s="20"/>
      <c r="E25" s="16">
        <f>E26+E27+E28</f>
        <v>2621.7305126104798</v>
      </c>
      <c r="F25" s="16">
        <f t="shared" ref="F25:M25" si="23">F26+F27+F28</f>
        <v>-114.062027633081</v>
      </c>
      <c r="G25" s="16">
        <f t="shared" si="23"/>
        <v>280</v>
      </c>
      <c r="H25" s="16">
        <f>E25+F25+G25</f>
        <v>2787.6684849773987</v>
      </c>
      <c r="I25" s="16">
        <f t="shared" si="23"/>
        <v>0</v>
      </c>
      <c r="J25" s="16">
        <f>J26+J27+J28</f>
        <v>24.7841518365118</v>
      </c>
      <c r="K25" s="16">
        <f t="shared" si="23"/>
        <v>0</v>
      </c>
      <c r="L25" s="16">
        <f t="shared" si="23"/>
        <v>0</v>
      </c>
      <c r="M25" s="16">
        <f t="shared" si="23"/>
        <v>0</v>
      </c>
      <c r="N25" s="16">
        <f>H25+I25+J25+K25+L25</f>
        <v>2812.4526368139104</v>
      </c>
    </row>
    <row r="26" spans="1:14" s="4" customFormat="1" x14ac:dyDescent="0.2">
      <c r="A26" s="18" t="s">
        <v>8</v>
      </c>
      <c r="B26" s="37">
        <v>20</v>
      </c>
      <c r="C26" s="37">
        <v>55</v>
      </c>
      <c r="D26" s="15"/>
      <c r="E26" s="19">
        <v>1245.8539987683998</v>
      </c>
      <c r="F26" s="19">
        <v>-114.062027633081</v>
      </c>
      <c r="G26" s="19">
        <v>0</v>
      </c>
      <c r="H26" s="19">
        <f t="shared" si="22"/>
        <v>1131.7919711353188</v>
      </c>
      <c r="I26" s="19"/>
      <c r="J26" s="19"/>
      <c r="K26" s="19"/>
      <c r="L26" s="19"/>
      <c r="M26" s="19"/>
      <c r="N26" s="19">
        <f>H26+I26+J26+K26+L26</f>
        <v>1131.7919711353188</v>
      </c>
    </row>
    <row r="27" spans="1:14" s="4" customFormat="1" x14ac:dyDescent="0.2">
      <c r="A27" s="18" t="s">
        <v>9</v>
      </c>
      <c r="B27" s="37">
        <v>20</v>
      </c>
      <c r="C27" s="37">
        <v>55</v>
      </c>
      <c r="D27" s="15" t="s">
        <v>10</v>
      </c>
      <c r="E27" s="19">
        <v>1375.8765138420799</v>
      </c>
      <c r="F27" s="19">
        <v>0</v>
      </c>
      <c r="G27" s="19">
        <v>0</v>
      </c>
      <c r="H27" s="19">
        <f>E27+F27+G27</f>
        <v>1375.8765138420799</v>
      </c>
      <c r="I27" s="19"/>
      <c r="J27" s="19"/>
      <c r="K27" s="19"/>
      <c r="L27" s="19"/>
      <c r="M27" s="19"/>
      <c r="N27" s="19">
        <f>H27+I27+J27+K27+L27</f>
        <v>1375.8765138420799</v>
      </c>
    </row>
    <row r="28" spans="1:14" s="4" customFormat="1" x14ac:dyDescent="0.2">
      <c r="A28" s="71" t="s">
        <v>42</v>
      </c>
      <c r="B28" s="15">
        <v>20</v>
      </c>
      <c r="C28" s="15">
        <v>55</v>
      </c>
      <c r="D28" s="15" t="s">
        <v>39</v>
      </c>
      <c r="E28" s="19">
        <v>0</v>
      </c>
      <c r="F28" s="19"/>
      <c r="G28" s="72">
        <v>280</v>
      </c>
      <c r="H28" s="19">
        <f>E28+F28+G28</f>
        <v>280</v>
      </c>
      <c r="I28" s="72"/>
      <c r="J28" s="72">
        <v>24.7841518365118</v>
      </c>
      <c r="K28" s="19"/>
      <c r="L28" s="19"/>
      <c r="M28" s="19"/>
      <c r="N28" s="19">
        <f>H28+I28+J28+K28+L28</f>
        <v>304.7841518365118</v>
      </c>
    </row>
    <row r="29" spans="1:14" s="4" customFormat="1" x14ac:dyDescent="0.2">
      <c r="A29" s="71"/>
      <c r="B29" s="15"/>
      <c r="C29" s="15"/>
      <c r="D29" s="15"/>
      <c r="E29" s="19"/>
      <c r="F29" s="19"/>
      <c r="G29" s="72"/>
      <c r="H29" s="19">
        <f t="shared" ref="H29:H32" si="24">E29+F29+G29</f>
        <v>0</v>
      </c>
      <c r="I29" s="72"/>
      <c r="J29" s="72"/>
      <c r="K29" s="19"/>
      <c r="L29" s="19"/>
      <c r="M29" s="19"/>
      <c r="N29" s="19">
        <f>H29+I29+J29+K29+L29</f>
        <v>0</v>
      </c>
    </row>
    <row r="30" spans="1:14" s="4" customFormat="1" x14ac:dyDescent="0.2">
      <c r="A30" s="17" t="s">
        <v>29</v>
      </c>
      <c r="B30" s="40"/>
      <c r="C30" s="40"/>
      <c r="D30" s="45"/>
      <c r="E30" s="19">
        <f>E31</f>
        <v>0</v>
      </c>
      <c r="F30" s="19">
        <f t="shared" ref="F30:I30" si="25">F31</f>
        <v>0</v>
      </c>
      <c r="G30" s="19">
        <f t="shared" si="25"/>
        <v>0</v>
      </c>
      <c r="H30" s="16">
        <f t="shared" si="24"/>
        <v>0</v>
      </c>
      <c r="I30" s="16">
        <f t="shared" si="25"/>
        <v>0</v>
      </c>
      <c r="J30" s="16">
        <f t="shared" ref="J30" si="26">J31</f>
        <v>3</v>
      </c>
      <c r="K30" s="16">
        <f t="shared" ref="K30" si="27">K31</f>
        <v>0</v>
      </c>
      <c r="L30" s="16">
        <f t="shared" ref="L30" si="28">L31</f>
        <v>0</v>
      </c>
      <c r="M30" s="16">
        <f t="shared" ref="M30" si="29">M31</f>
        <v>0</v>
      </c>
      <c r="N30" s="16">
        <f>H30+I30+J30+K30+L30</f>
        <v>3</v>
      </c>
    </row>
    <row r="31" spans="1:14" s="4" customFormat="1" x14ac:dyDescent="0.2">
      <c r="A31" s="18" t="s">
        <v>30</v>
      </c>
      <c r="B31" s="37">
        <v>20</v>
      </c>
      <c r="C31" s="37">
        <v>15</v>
      </c>
      <c r="D31" s="15" t="s">
        <v>31</v>
      </c>
      <c r="E31" s="19">
        <v>0</v>
      </c>
      <c r="F31" s="19"/>
      <c r="G31" s="19"/>
      <c r="H31" s="19">
        <f t="shared" si="24"/>
        <v>0</v>
      </c>
      <c r="I31" s="19"/>
      <c r="J31" s="19">
        <v>3</v>
      </c>
      <c r="K31" s="19"/>
      <c r="L31" s="19"/>
      <c r="M31" s="19"/>
      <c r="N31" s="19">
        <f>H31+I31+J31+K31+L31</f>
        <v>3</v>
      </c>
    </row>
    <row r="32" spans="1:14" s="4" customFormat="1" x14ac:dyDescent="0.2">
      <c r="A32" s="18"/>
      <c r="B32" s="37"/>
      <c r="C32" s="37"/>
      <c r="D32" s="15"/>
      <c r="E32" s="19"/>
      <c r="F32" s="19"/>
      <c r="G32" s="19"/>
      <c r="H32" s="19">
        <f t="shared" si="24"/>
        <v>0</v>
      </c>
      <c r="I32" s="19"/>
      <c r="J32" s="19"/>
      <c r="K32" s="19"/>
      <c r="L32" s="19"/>
      <c r="M32" s="19"/>
      <c r="N32" s="19"/>
    </row>
    <row r="33" spans="1:14" s="4" customFormat="1" x14ac:dyDescent="0.2">
      <c r="A33" s="17" t="s">
        <v>27</v>
      </c>
      <c r="B33" s="40"/>
      <c r="C33" s="42"/>
      <c r="D33" s="42"/>
      <c r="E33" s="16">
        <f>E34+E35</f>
        <v>2189.2980598091763</v>
      </c>
      <c r="F33" s="16">
        <f t="shared" ref="F33:G33" si="30">F34+F35</f>
        <v>0</v>
      </c>
      <c r="G33" s="16">
        <f t="shared" si="30"/>
        <v>0</v>
      </c>
      <c r="H33" s="16">
        <f t="shared" si="22"/>
        <v>2189.2980598091763</v>
      </c>
      <c r="I33" s="16"/>
      <c r="J33" s="16"/>
      <c r="K33" s="16"/>
      <c r="L33" s="16"/>
      <c r="M33" s="16"/>
      <c r="N33" s="16">
        <f>H33+I33+J33+K33+L33</f>
        <v>2189.2980598091763</v>
      </c>
    </row>
    <row r="34" spans="1:14" x14ac:dyDescent="0.2">
      <c r="A34" s="18" t="s">
        <v>4</v>
      </c>
      <c r="B34" s="37">
        <v>44</v>
      </c>
      <c r="C34" s="37">
        <v>50</v>
      </c>
      <c r="D34" s="15"/>
      <c r="E34" s="19">
        <v>1392.48550853149</v>
      </c>
      <c r="F34" s="19">
        <v>0</v>
      </c>
      <c r="G34" s="19">
        <v>0</v>
      </c>
      <c r="H34" s="19">
        <f t="shared" si="22"/>
        <v>1392.48550853149</v>
      </c>
      <c r="I34" s="19"/>
      <c r="J34" s="19"/>
      <c r="K34" s="19"/>
      <c r="L34" s="19"/>
      <c r="M34" s="19"/>
      <c r="N34" s="19">
        <f>H34+I34+J34+K34+L34</f>
        <v>1392.48550853149</v>
      </c>
    </row>
    <row r="35" spans="1:14" x14ac:dyDescent="0.2">
      <c r="A35" s="18" t="s">
        <v>8</v>
      </c>
      <c r="B35" s="37">
        <v>44</v>
      </c>
      <c r="C35" s="37">
        <v>55</v>
      </c>
      <c r="D35" s="15"/>
      <c r="E35" s="19">
        <v>796.812551277686</v>
      </c>
      <c r="F35" s="19">
        <v>0</v>
      </c>
      <c r="G35" s="19">
        <v>0</v>
      </c>
      <c r="H35" s="19">
        <f t="shared" si="22"/>
        <v>796.812551277686</v>
      </c>
      <c r="I35" s="19"/>
      <c r="J35" s="19"/>
      <c r="K35" s="19"/>
      <c r="L35" s="19"/>
      <c r="M35" s="19"/>
      <c r="N35" s="19">
        <f>H35+I35+J35+K35+L35</f>
        <v>796.812551277686</v>
      </c>
    </row>
    <row r="36" spans="1:14" ht="15.75" x14ac:dyDescent="0.25">
      <c r="A36" s="18"/>
      <c r="B36" s="37"/>
      <c r="C36" s="37"/>
      <c r="D36" s="15"/>
      <c r="E36" s="49">
        <v>0</v>
      </c>
      <c r="F36" s="49"/>
      <c r="G36" s="49"/>
      <c r="H36" s="49">
        <f t="shared" si="22"/>
        <v>0</v>
      </c>
      <c r="I36" s="49"/>
      <c r="J36" s="49"/>
      <c r="K36" s="49"/>
      <c r="L36" s="49"/>
      <c r="M36" s="49"/>
      <c r="N36" s="49">
        <f>H36+I36+J36+K36+L36</f>
        <v>0</v>
      </c>
    </row>
    <row r="37" spans="1:14" x14ac:dyDescent="0.2">
      <c r="A37" s="17" t="s">
        <v>12</v>
      </c>
      <c r="B37" s="37">
        <v>60</v>
      </c>
      <c r="C37" s="37">
        <v>61</v>
      </c>
      <c r="D37" s="15"/>
      <c r="E37" s="16">
        <v>7927.4632446614396</v>
      </c>
      <c r="F37" s="16">
        <v>0</v>
      </c>
      <c r="G37" s="16">
        <v>0</v>
      </c>
      <c r="H37" s="16">
        <f t="shared" si="22"/>
        <v>7927.4632446614396</v>
      </c>
      <c r="I37" s="16"/>
      <c r="J37" s="16"/>
      <c r="K37" s="16"/>
      <c r="L37" s="16"/>
      <c r="M37" s="16"/>
      <c r="N37" s="16">
        <f>H37+I37+J37+K37+L37</f>
        <v>7927.4632446614396</v>
      </c>
    </row>
    <row r="38" spans="1:14" x14ac:dyDescent="0.2">
      <c r="A38" s="13"/>
      <c r="B38" s="43"/>
      <c r="C38" s="44"/>
      <c r="D38" s="45"/>
      <c r="E38" s="19">
        <v>0</v>
      </c>
      <c r="F38" s="19"/>
      <c r="G38" s="19"/>
      <c r="H38" s="19">
        <f t="shared" si="22"/>
        <v>0</v>
      </c>
      <c r="I38" s="19"/>
      <c r="J38" s="19"/>
      <c r="K38" s="19"/>
      <c r="L38" s="19"/>
      <c r="M38" s="19"/>
      <c r="N38" s="19">
        <f>H38+I38+J38+K38+L38</f>
        <v>0</v>
      </c>
    </row>
    <row r="39" spans="1:14" ht="15.75" x14ac:dyDescent="0.25">
      <c r="A39" s="8" t="s">
        <v>18</v>
      </c>
      <c r="B39" s="37"/>
      <c r="C39" s="46"/>
      <c r="D39" s="15"/>
      <c r="E39" s="49">
        <f>E40+E43+E46+E51+E54+E58</f>
        <v>283288.45690771157</v>
      </c>
      <c r="F39" s="49">
        <f t="shared" ref="F39:M39" si="31">F40+F43+F46+F51+F54+F58</f>
        <v>-26264.579282656981</v>
      </c>
      <c r="G39" s="49">
        <f t="shared" si="31"/>
        <v>2887.6705813272101</v>
      </c>
      <c r="H39" s="49">
        <f t="shared" si="22"/>
        <v>259911.54820638179</v>
      </c>
      <c r="I39" s="49">
        <f t="shared" si="31"/>
        <v>4672.5086489944561</v>
      </c>
      <c r="J39" s="49">
        <f>J40+J43+J46+J51+J54+J58</f>
        <v>1540.3149733494354</v>
      </c>
      <c r="K39" s="49">
        <f t="shared" si="31"/>
        <v>0</v>
      </c>
      <c r="L39" s="49">
        <f t="shared" si="31"/>
        <v>0</v>
      </c>
      <c r="M39" s="49">
        <f t="shared" si="31"/>
        <v>0</v>
      </c>
      <c r="N39" s="49">
        <f>H39+I39+J39+K39+L39</f>
        <v>266124.37182872568</v>
      </c>
    </row>
    <row r="40" spans="1:14" x14ac:dyDescent="0.2">
      <c r="A40" s="17" t="s">
        <v>6</v>
      </c>
      <c r="B40" s="37"/>
      <c r="C40" s="46"/>
      <c r="D40" s="15"/>
      <c r="E40" s="16">
        <f>E41</f>
        <v>300</v>
      </c>
      <c r="F40" s="16">
        <f t="shared" ref="F40:M40" si="32">F41</f>
        <v>0</v>
      </c>
      <c r="G40" s="16">
        <f t="shared" si="32"/>
        <v>0</v>
      </c>
      <c r="H40" s="16">
        <f>E40+F40+G40</f>
        <v>300</v>
      </c>
      <c r="I40" s="16">
        <f t="shared" si="32"/>
        <v>0</v>
      </c>
      <c r="J40" s="16">
        <f t="shared" si="32"/>
        <v>300</v>
      </c>
      <c r="K40" s="16">
        <f t="shared" si="32"/>
        <v>0</v>
      </c>
      <c r="L40" s="16">
        <f t="shared" si="32"/>
        <v>0</v>
      </c>
      <c r="M40" s="16">
        <f t="shared" si="32"/>
        <v>0</v>
      </c>
      <c r="N40" s="16">
        <f>H40+I40+J40+K40+L40</f>
        <v>600</v>
      </c>
    </row>
    <row r="41" spans="1:14" x14ac:dyDescent="0.2">
      <c r="A41" s="47" t="s">
        <v>28</v>
      </c>
      <c r="B41" s="37">
        <v>20</v>
      </c>
      <c r="C41" s="37">
        <v>45</v>
      </c>
      <c r="D41" s="15" t="s">
        <v>7</v>
      </c>
      <c r="E41" s="51">
        <v>300</v>
      </c>
      <c r="F41" s="51">
        <v>0</v>
      </c>
      <c r="G41" s="51">
        <v>0</v>
      </c>
      <c r="H41" s="51">
        <f t="shared" si="22"/>
        <v>300</v>
      </c>
      <c r="I41" s="51"/>
      <c r="J41" s="19">
        <v>300</v>
      </c>
      <c r="K41" s="51"/>
      <c r="L41" s="51"/>
      <c r="M41" s="51"/>
      <c r="N41" s="51">
        <f>H41+I41+J41+K41+L41</f>
        <v>600</v>
      </c>
    </row>
    <row r="42" spans="1:14" ht="15.75" x14ac:dyDescent="0.25">
      <c r="A42" s="8"/>
      <c r="B42" s="37"/>
      <c r="C42" s="46"/>
      <c r="D42" s="15"/>
      <c r="E42" s="49">
        <v>0</v>
      </c>
      <c r="F42" s="49"/>
      <c r="G42" s="49"/>
      <c r="H42" s="49">
        <f t="shared" si="22"/>
        <v>0</v>
      </c>
      <c r="I42" s="49"/>
      <c r="J42" s="49"/>
      <c r="K42" s="49"/>
      <c r="L42" s="49"/>
      <c r="M42" s="49"/>
      <c r="N42" s="49">
        <f>H42+I42+J42+K42+L42</f>
        <v>0</v>
      </c>
    </row>
    <row r="43" spans="1:14" x14ac:dyDescent="0.2">
      <c r="A43" s="17" t="s">
        <v>4</v>
      </c>
      <c r="B43" s="39"/>
      <c r="C43" s="39"/>
      <c r="D43" s="20"/>
      <c r="E43" s="16">
        <f>E44</f>
        <v>50428.004613838202</v>
      </c>
      <c r="F43" s="16">
        <f t="shared" ref="F43:M43" si="33">F44</f>
        <v>-25087.5503153551</v>
      </c>
      <c r="G43" s="16">
        <f t="shared" si="33"/>
        <v>0</v>
      </c>
      <c r="H43" s="16">
        <f t="shared" si="22"/>
        <v>25340.454298483102</v>
      </c>
      <c r="I43" s="16">
        <f t="shared" si="33"/>
        <v>4672.5086489944561</v>
      </c>
      <c r="J43" s="16">
        <f t="shared" si="33"/>
        <v>606.90935983349357</v>
      </c>
      <c r="K43" s="16">
        <f t="shared" si="33"/>
        <v>0</v>
      </c>
      <c r="L43" s="16">
        <f t="shared" si="33"/>
        <v>0</v>
      </c>
      <c r="M43" s="16">
        <f t="shared" si="33"/>
        <v>0</v>
      </c>
      <c r="N43" s="16">
        <f>H43+I43+J43+K43+L43</f>
        <v>30619.872307311052</v>
      </c>
    </row>
    <row r="44" spans="1:14" x14ac:dyDescent="0.2">
      <c r="A44" s="18" t="s">
        <v>5</v>
      </c>
      <c r="B44" s="37">
        <v>20</v>
      </c>
      <c r="C44" s="37">
        <v>50</v>
      </c>
      <c r="D44" s="15"/>
      <c r="E44" s="19">
        <v>50428.004613838202</v>
      </c>
      <c r="F44" s="19">
        <v>-25087.5503153551</v>
      </c>
      <c r="G44" s="19">
        <v>0</v>
      </c>
      <c r="H44" s="19">
        <f t="shared" si="22"/>
        <v>25340.454298483102</v>
      </c>
      <c r="I44" s="19">
        <v>4672.5086489944561</v>
      </c>
      <c r="J44" s="19">
        <v>606.90935983349357</v>
      </c>
      <c r="K44" s="19"/>
      <c r="L44" s="19"/>
      <c r="M44" s="19"/>
      <c r="N44" s="19">
        <f>H44+I44+J44+K44+L44</f>
        <v>30619.872307311052</v>
      </c>
    </row>
    <row r="45" spans="1:14" x14ac:dyDescent="0.2">
      <c r="A45" s="18"/>
      <c r="B45" s="37"/>
      <c r="C45" s="37"/>
      <c r="D45" s="15"/>
      <c r="E45" s="19">
        <v>0</v>
      </c>
      <c r="F45" s="19"/>
      <c r="G45" s="19"/>
      <c r="H45" s="19">
        <f t="shared" si="22"/>
        <v>0</v>
      </c>
      <c r="I45" s="19"/>
      <c r="J45" s="19"/>
      <c r="K45" s="19"/>
      <c r="L45" s="19"/>
      <c r="M45" s="19"/>
      <c r="N45" s="19">
        <f>H45+I45+J45+K45+L45</f>
        <v>0</v>
      </c>
    </row>
    <row r="46" spans="1:14" x14ac:dyDescent="0.2">
      <c r="A46" s="23" t="s">
        <v>13</v>
      </c>
      <c r="B46" s="40"/>
      <c r="C46" s="41"/>
      <c r="D46" s="20"/>
      <c r="E46" s="16">
        <f>E47+E48+E49</f>
        <v>24060.818769192501</v>
      </c>
      <c r="F46" s="16">
        <f>F47+F48+F49</f>
        <v>-1177.0289673018799</v>
      </c>
      <c r="G46" s="16">
        <f>G47+G48+G49</f>
        <v>2887.6705813272101</v>
      </c>
      <c r="H46" s="16">
        <f>E46+F46+G46</f>
        <v>25771.460383217829</v>
      </c>
      <c r="I46" s="16">
        <f>I47+I48+I49</f>
        <v>0</v>
      </c>
      <c r="J46" s="16">
        <f t="shared" ref="J46:M46" si="34">J47+J48+J49</f>
        <v>575.33252151209342</v>
      </c>
      <c r="K46" s="16">
        <f t="shared" si="34"/>
        <v>0</v>
      </c>
      <c r="L46" s="16">
        <f t="shared" si="34"/>
        <v>0</v>
      </c>
      <c r="M46" s="16">
        <f t="shared" si="34"/>
        <v>0</v>
      </c>
      <c r="N46" s="16">
        <f>H46+I46+J46+K46+L46</f>
        <v>26346.792904729922</v>
      </c>
    </row>
    <row r="47" spans="1:14" x14ac:dyDescent="0.2">
      <c r="A47" s="18" t="s">
        <v>8</v>
      </c>
      <c r="B47" s="37">
        <v>20</v>
      </c>
      <c r="C47" s="37">
        <v>55</v>
      </c>
      <c r="D47" s="15"/>
      <c r="E47" s="19">
        <v>9858.0150378471008</v>
      </c>
      <c r="F47" s="19">
        <v>-1177.0289673018799</v>
      </c>
      <c r="G47" s="19">
        <v>0</v>
      </c>
      <c r="H47" s="19">
        <f t="shared" si="22"/>
        <v>8680.9860705452211</v>
      </c>
      <c r="I47" s="19"/>
      <c r="J47" s="19"/>
      <c r="K47" s="19"/>
      <c r="L47" s="19"/>
      <c r="M47" s="19"/>
      <c r="N47" s="19">
        <f>H47+I47+J47+K47+L47</f>
        <v>8680.9860705452211</v>
      </c>
    </row>
    <row r="48" spans="1:14" x14ac:dyDescent="0.2">
      <c r="A48" s="18" t="s">
        <v>9</v>
      </c>
      <c r="B48" s="37">
        <v>20</v>
      </c>
      <c r="C48" s="37">
        <v>55</v>
      </c>
      <c r="D48" s="15" t="s">
        <v>10</v>
      </c>
      <c r="E48" s="19">
        <v>14202.803731345401</v>
      </c>
      <c r="F48" s="19">
        <v>0</v>
      </c>
      <c r="G48" s="19">
        <v>0</v>
      </c>
      <c r="H48" s="19">
        <f t="shared" si="22"/>
        <v>14202.803731345401</v>
      </c>
      <c r="I48" s="19"/>
      <c r="J48" s="19"/>
      <c r="K48" s="19"/>
      <c r="L48" s="19"/>
      <c r="M48" s="19"/>
      <c r="N48" s="19">
        <f>H48+I48+J48+K48+L48</f>
        <v>14202.803731345401</v>
      </c>
    </row>
    <row r="49" spans="1:14" x14ac:dyDescent="0.2">
      <c r="A49" s="71" t="s">
        <v>42</v>
      </c>
      <c r="B49" s="15">
        <v>20</v>
      </c>
      <c r="C49" s="15">
        <v>55</v>
      </c>
      <c r="D49" s="15" t="s">
        <v>39</v>
      </c>
      <c r="E49" s="19">
        <v>0</v>
      </c>
      <c r="F49" s="19"/>
      <c r="G49" s="73">
        <v>2887.6705813272101</v>
      </c>
      <c r="H49" s="19">
        <f t="shared" si="22"/>
        <v>2887.6705813272101</v>
      </c>
      <c r="I49" s="19"/>
      <c r="J49" s="72">
        <v>575.33252151209342</v>
      </c>
      <c r="K49" s="19"/>
      <c r="L49" s="19"/>
      <c r="M49" s="19"/>
      <c r="N49" s="19">
        <f>H49+I49+J49+K49+L49</f>
        <v>3463.0031028393037</v>
      </c>
    </row>
    <row r="50" spans="1:14" x14ac:dyDescent="0.2">
      <c r="A50" s="18"/>
      <c r="B50" s="37"/>
      <c r="C50" s="37"/>
      <c r="D50" s="15"/>
      <c r="E50" s="19">
        <v>0</v>
      </c>
      <c r="F50" s="19"/>
      <c r="G50" s="19"/>
      <c r="H50" s="19">
        <f t="shared" si="22"/>
        <v>0</v>
      </c>
      <c r="I50" s="19"/>
      <c r="J50" s="19"/>
      <c r="K50" s="19"/>
      <c r="L50" s="19"/>
      <c r="M50" s="19"/>
      <c r="N50" s="19">
        <f>H50+I50+J50+K50+L50</f>
        <v>0</v>
      </c>
    </row>
    <row r="51" spans="1:14" x14ac:dyDescent="0.2">
      <c r="A51" s="17" t="s">
        <v>29</v>
      </c>
      <c r="B51" s="40"/>
      <c r="C51" s="40"/>
      <c r="D51" s="45"/>
      <c r="E51" s="50">
        <f>E52</f>
        <v>22857.717251259801</v>
      </c>
      <c r="F51" s="50">
        <f t="shared" ref="F51:M51" si="35">F52</f>
        <v>0</v>
      </c>
      <c r="G51" s="50">
        <f t="shared" si="35"/>
        <v>0</v>
      </c>
      <c r="H51" s="50">
        <f t="shared" si="22"/>
        <v>22857.717251259801</v>
      </c>
      <c r="I51" s="50">
        <f t="shared" si="35"/>
        <v>0</v>
      </c>
      <c r="J51" s="50">
        <f t="shared" si="35"/>
        <v>58.073092003848295</v>
      </c>
      <c r="K51" s="50">
        <f t="shared" si="35"/>
        <v>0</v>
      </c>
      <c r="L51" s="50">
        <f t="shared" si="35"/>
        <v>0</v>
      </c>
      <c r="M51" s="50">
        <f t="shared" si="35"/>
        <v>0</v>
      </c>
      <c r="N51" s="50">
        <f>H51+I51+J51+K51+L51</f>
        <v>22915.790343263649</v>
      </c>
    </row>
    <row r="52" spans="1:14" x14ac:dyDescent="0.2">
      <c r="A52" s="18" t="s">
        <v>30</v>
      </c>
      <c r="B52" s="37">
        <v>20</v>
      </c>
      <c r="C52" s="37">
        <v>15</v>
      </c>
      <c r="D52" s="15" t="s">
        <v>31</v>
      </c>
      <c r="E52" s="19">
        <v>22857.717251259801</v>
      </c>
      <c r="F52" s="19">
        <v>0</v>
      </c>
      <c r="G52" s="19">
        <v>0</v>
      </c>
      <c r="H52" s="19">
        <f t="shared" si="22"/>
        <v>22857.717251259801</v>
      </c>
      <c r="I52" s="19"/>
      <c r="J52" s="19">
        <v>58.073092003848295</v>
      </c>
      <c r="K52" s="19"/>
      <c r="L52" s="19"/>
      <c r="M52" s="19"/>
      <c r="N52" s="19">
        <f>H52+I52+J52+K52+L52</f>
        <v>22915.790343263649</v>
      </c>
    </row>
    <row r="53" spans="1:14" x14ac:dyDescent="0.2">
      <c r="A53" s="18"/>
      <c r="B53" s="37"/>
      <c r="C53" s="37"/>
      <c r="D53" s="15"/>
      <c r="E53" s="19">
        <v>0</v>
      </c>
      <c r="F53" s="19"/>
      <c r="G53" s="19"/>
      <c r="H53" s="19">
        <f t="shared" si="22"/>
        <v>0</v>
      </c>
      <c r="I53" s="19"/>
      <c r="J53" s="19"/>
      <c r="K53" s="19"/>
      <c r="L53" s="19"/>
      <c r="M53" s="19"/>
      <c r="N53" s="19">
        <f>H53+I53+J53+K53+L53</f>
        <v>0</v>
      </c>
    </row>
    <row r="54" spans="1:14" x14ac:dyDescent="0.2">
      <c r="A54" s="17" t="s">
        <v>27</v>
      </c>
      <c r="B54" s="40"/>
      <c r="C54" s="42"/>
      <c r="D54" s="42"/>
      <c r="E54" s="16">
        <f>E55+E56</f>
        <v>61064.284664800049</v>
      </c>
      <c r="F54" s="16">
        <f t="shared" ref="F54:L54" si="36">F55+F56</f>
        <v>0</v>
      </c>
      <c r="G54" s="16">
        <f t="shared" si="36"/>
        <v>0</v>
      </c>
      <c r="H54" s="16">
        <f t="shared" si="22"/>
        <v>61064.284664800049</v>
      </c>
      <c r="I54" s="16">
        <f t="shared" si="36"/>
        <v>0</v>
      </c>
      <c r="J54" s="16">
        <f t="shared" si="36"/>
        <v>0</v>
      </c>
      <c r="K54" s="16">
        <f t="shared" si="36"/>
        <v>0</v>
      </c>
      <c r="L54" s="16">
        <f t="shared" si="36"/>
        <v>0</v>
      </c>
      <c r="M54" s="16"/>
      <c r="N54" s="16">
        <f>H54+I54+J54+K54+L54</f>
        <v>61064.284664800049</v>
      </c>
    </row>
    <row r="55" spans="1:14" x14ac:dyDescent="0.2">
      <c r="A55" s="18" t="s">
        <v>4</v>
      </c>
      <c r="B55" s="37">
        <v>44</v>
      </c>
      <c r="C55" s="37">
        <v>50</v>
      </c>
      <c r="D55" s="15"/>
      <c r="E55" s="19">
        <v>52649.543063524099</v>
      </c>
      <c r="F55" s="19">
        <v>0</v>
      </c>
      <c r="G55" s="19">
        <v>0</v>
      </c>
      <c r="H55" s="19">
        <f t="shared" si="22"/>
        <v>52649.543063524099</v>
      </c>
      <c r="I55" s="19"/>
      <c r="J55" s="19"/>
      <c r="K55" s="19"/>
      <c r="L55" s="19"/>
      <c r="M55" s="19"/>
      <c r="N55" s="19">
        <f>H55+I55+J55+K55+L55</f>
        <v>52649.543063524099</v>
      </c>
    </row>
    <row r="56" spans="1:14" x14ac:dyDescent="0.2">
      <c r="A56" s="18" t="s">
        <v>8</v>
      </c>
      <c r="B56" s="37">
        <v>44</v>
      </c>
      <c r="C56" s="37">
        <v>55</v>
      </c>
      <c r="D56" s="15"/>
      <c r="E56" s="19">
        <v>8414.7416012759495</v>
      </c>
      <c r="F56" s="19">
        <v>0</v>
      </c>
      <c r="G56" s="19">
        <v>0</v>
      </c>
      <c r="H56" s="19">
        <f t="shared" si="22"/>
        <v>8414.7416012759495</v>
      </c>
      <c r="I56" s="19"/>
      <c r="J56" s="19"/>
      <c r="K56" s="19"/>
      <c r="L56" s="19"/>
      <c r="M56" s="19"/>
      <c r="N56" s="19">
        <f>H56+I56+J56+K56+L56</f>
        <v>8414.7416012759495</v>
      </c>
    </row>
    <row r="57" spans="1:14" ht="15.75" x14ac:dyDescent="0.25">
      <c r="A57" s="18"/>
      <c r="B57" s="37"/>
      <c r="C57" s="37"/>
      <c r="D57" s="15"/>
      <c r="E57" s="49">
        <v>0</v>
      </c>
      <c r="F57" s="49"/>
      <c r="G57" s="49"/>
      <c r="H57" s="49">
        <f t="shared" si="22"/>
        <v>0</v>
      </c>
      <c r="I57" s="49"/>
      <c r="J57" s="49"/>
      <c r="K57" s="49"/>
      <c r="L57" s="49"/>
      <c r="M57" s="49"/>
      <c r="N57" s="49">
        <f>H57+I57+J57+K57+L57</f>
        <v>0</v>
      </c>
    </row>
    <row r="58" spans="1:14" x14ac:dyDescent="0.2">
      <c r="A58" s="17" t="s">
        <v>12</v>
      </c>
      <c r="B58" s="37">
        <v>60</v>
      </c>
      <c r="C58" s="37">
        <v>61</v>
      </c>
      <c r="D58" s="15"/>
      <c r="E58" s="16">
        <v>124577.631608621</v>
      </c>
      <c r="F58" s="16">
        <v>0</v>
      </c>
      <c r="G58" s="16">
        <v>0</v>
      </c>
      <c r="H58" s="16">
        <f t="shared" si="22"/>
        <v>124577.631608621</v>
      </c>
      <c r="I58" s="16"/>
      <c r="J58" s="16"/>
      <c r="K58" s="16"/>
      <c r="L58" s="16"/>
      <c r="M58" s="16"/>
      <c r="N58" s="16">
        <f>H58+I58+J58+K58+L58</f>
        <v>124577.631608621</v>
      </c>
    </row>
    <row r="59" spans="1:14" x14ac:dyDescent="0.2">
      <c r="A59" s="48"/>
      <c r="B59" s="43"/>
      <c r="C59" s="43"/>
      <c r="D59" s="48"/>
      <c r="E59" s="1">
        <v>0</v>
      </c>
      <c r="H59" s="1">
        <f t="shared" si="22"/>
        <v>0</v>
      </c>
      <c r="N59" s="1">
        <f>H59+I59+J59+K59+L59</f>
        <v>0</v>
      </c>
    </row>
    <row r="60" spans="1:14" ht="15.75" x14ac:dyDescent="0.25">
      <c r="A60" s="8" t="s">
        <v>19</v>
      </c>
      <c r="B60" s="37"/>
      <c r="C60" s="46"/>
      <c r="D60" s="15"/>
      <c r="E60" s="52">
        <f>E61+E64+E69+E72+E76</f>
        <v>1999543.893801121</v>
      </c>
      <c r="F60" s="52">
        <f>F61+F64+F69+F72+F76</f>
        <v>-764867.7969620541</v>
      </c>
      <c r="G60" s="52">
        <f>G61+G64+G69+G72+G76</f>
        <v>36333.348809381598</v>
      </c>
      <c r="H60" s="52">
        <f t="shared" si="22"/>
        <v>1271009.4456484485</v>
      </c>
      <c r="I60" s="52">
        <f>I61+I64+I69+I72+I76</f>
        <v>49072.214018442239</v>
      </c>
      <c r="J60" s="52">
        <f>J61+J64+J69+J72+J76</f>
        <v>13026.19350647544</v>
      </c>
      <c r="K60" s="52">
        <f t="shared" ref="K60" si="37">K61+K64+K69+K72+K76</f>
        <v>0</v>
      </c>
      <c r="L60" s="52">
        <f t="shared" ref="L60" si="38">L61+L64+L69+L72+L76</f>
        <v>0</v>
      </c>
      <c r="M60" s="52">
        <f t="shared" ref="M60" si="39">M61+M64+M69+M72+M76</f>
        <v>0</v>
      </c>
      <c r="N60" s="52">
        <f>H60+I60+J60+K60+L60</f>
        <v>1333107.8531733663</v>
      </c>
    </row>
    <row r="61" spans="1:14" x14ac:dyDescent="0.2">
      <c r="A61" s="17" t="s">
        <v>4</v>
      </c>
      <c r="B61" s="39"/>
      <c r="C61" s="39"/>
      <c r="D61" s="20"/>
      <c r="E61" s="53">
        <f>E62</f>
        <v>455150.01118220109</v>
      </c>
      <c r="F61" s="53">
        <f t="shared" ref="F61:M61" si="40">F62</f>
        <v>-750058.14232060604</v>
      </c>
      <c r="G61" s="53">
        <f t="shared" si="40"/>
        <v>0</v>
      </c>
      <c r="H61" s="53">
        <f t="shared" si="22"/>
        <v>-294908.13113840495</v>
      </c>
      <c r="I61" s="53">
        <f t="shared" si="40"/>
        <v>49072.214018442239</v>
      </c>
      <c r="J61" s="53">
        <f t="shared" si="40"/>
        <v>6373.9605922300962</v>
      </c>
      <c r="K61" s="53">
        <f t="shared" si="40"/>
        <v>0</v>
      </c>
      <c r="L61" s="53">
        <f t="shared" si="40"/>
        <v>0</v>
      </c>
      <c r="M61" s="53">
        <f t="shared" si="40"/>
        <v>0</v>
      </c>
      <c r="N61" s="53">
        <f>H61+I61+J61+K61+L61</f>
        <v>-239461.95652773263</v>
      </c>
    </row>
    <row r="62" spans="1:14" x14ac:dyDescent="0.2">
      <c r="A62" s="18" t="s">
        <v>5</v>
      </c>
      <c r="B62" s="37">
        <v>20</v>
      </c>
      <c r="C62" s="37">
        <v>50</v>
      </c>
      <c r="D62" s="15"/>
      <c r="E62" s="19">
        <v>455150.01118220109</v>
      </c>
      <c r="F62" s="19">
        <v>-750058.14232060604</v>
      </c>
      <c r="G62" s="19">
        <v>0</v>
      </c>
      <c r="H62" s="19">
        <f t="shared" si="22"/>
        <v>-294908.13113840495</v>
      </c>
      <c r="I62" s="19">
        <v>49072.214018442239</v>
      </c>
      <c r="J62" s="19">
        <v>6373.9605922300962</v>
      </c>
      <c r="K62" s="19"/>
      <c r="L62" s="19"/>
      <c r="M62" s="19"/>
      <c r="N62" s="19">
        <f>H62+I62+J62+K62+L62</f>
        <v>-239461.95652773263</v>
      </c>
    </row>
    <row r="63" spans="1:14" x14ac:dyDescent="0.2">
      <c r="A63" s="18"/>
      <c r="B63" s="37"/>
      <c r="C63" s="37"/>
      <c r="D63" s="15"/>
      <c r="E63" s="48">
        <v>0</v>
      </c>
      <c r="F63" s="48"/>
      <c r="G63" s="48"/>
      <c r="H63" s="48">
        <f t="shared" si="22"/>
        <v>0</v>
      </c>
      <c r="I63" s="48"/>
      <c r="J63" s="48"/>
      <c r="K63" s="48"/>
      <c r="L63" s="48"/>
      <c r="M63" s="48"/>
      <c r="N63" s="48">
        <f>H63+I63+J63+K63+L63</f>
        <v>0</v>
      </c>
    </row>
    <row r="64" spans="1:14" x14ac:dyDescent="0.2">
      <c r="A64" s="23" t="s">
        <v>13</v>
      </c>
      <c r="B64" s="40"/>
      <c r="C64" s="41"/>
      <c r="D64" s="20"/>
      <c r="E64" s="53">
        <f>E65+E66+E67</f>
        <v>306080.55473401002</v>
      </c>
      <c r="F64" s="53">
        <f t="shared" ref="F64:M64" si="41">F65+F66+F67</f>
        <v>-14809.654641448</v>
      </c>
      <c r="G64" s="53">
        <f t="shared" si="41"/>
        <v>36333.348809381598</v>
      </c>
      <c r="H64" s="53">
        <f t="shared" si="22"/>
        <v>327604.24890194362</v>
      </c>
      <c r="I64" s="53">
        <f t="shared" si="41"/>
        <v>0</v>
      </c>
      <c r="J64" s="53">
        <f t="shared" si="41"/>
        <v>6042.3303086848791</v>
      </c>
      <c r="K64" s="53">
        <f t="shared" si="41"/>
        <v>0</v>
      </c>
      <c r="L64" s="53">
        <f t="shared" si="41"/>
        <v>0</v>
      </c>
      <c r="M64" s="53">
        <f t="shared" si="41"/>
        <v>0</v>
      </c>
      <c r="N64" s="53">
        <f>H64+I64+J64+K64+L64</f>
        <v>333646.57921062852</v>
      </c>
    </row>
    <row r="65" spans="1:14" x14ac:dyDescent="0.2">
      <c r="A65" s="18" t="s">
        <v>8</v>
      </c>
      <c r="B65" s="37">
        <v>20</v>
      </c>
      <c r="C65" s="37">
        <v>55</v>
      </c>
      <c r="D65" s="15"/>
      <c r="E65" s="19">
        <v>127371.32489658397</v>
      </c>
      <c r="F65" s="19">
        <v>-14809.654641448</v>
      </c>
      <c r="G65" s="19">
        <v>0</v>
      </c>
      <c r="H65" s="19">
        <f t="shared" si="22"/>
        <v>112561.67025513598</v>
      </c>
      <c r="I65" s="19"/>
      <c r="J65" s="19"/>
      <c r="K65" s="19"/>
      <c r="L65" s="19"/>
      <c r="M65" s="19"/>
      <c r="N65" s="19">
        <f>H65+I65+J65+K65+L65</f>
        <v>112561.67025513598</v>
      </c>
    </row>
    <row r="66" spans="1:14" ht="14.25" customHeight="1" x14ac:dyDescent="0.2">
      <c r="A66" s="18" t="s">
        <v>9</v>
      </c>
      <c r="B66" s="37">
        <v>20</v>
      </c>
      <c r="C66" s="37">
        <v>55</v>
      </c>
      <c r="D66" s="15" t="s">
        <v>10</v>
      </c>
      <c r="E66" s="19">
        <v>178709.22983742601</v>
      </c>
      <c r="F66" s="19">
        <v>0</v>
      </c>
      <c r="G66" s="19">
        <v>0</v>
      </c>
      <c r="H66" s="19">
        <f t="shared" si="22"/>
        <v>178709.22983742601</v>
      </c>
      <c r="I66" s="19"/>
      <c r="J66" s="19"/>
      <c r="K66" s="19"/>
      <c r="L66" s="19"/>
      <c r="M66" s="19"/>
      <c r="N66" s="19">
        <f>H66+I66+J66+K66+L66</f>
        <v>178709.22983742601</v>
      </c>
    </row>
    <row r="67" spans="1:14" ht="14.25" customHeight="1" x14ac:dyDescent="0.2">
      <c r="A67" s="71" t="s">
        <v>42</v>
      </c>
      <c r="B67" s="15">
        <v>20</v>
      </c>
      <c r="C67" s="15">
        <v>55</v>
      </c>
      <c r="D67" s="15" t="s">
        <v>39</v>
      </c>
      <c r="E67" s="19">
        <v>0</v>
      </c>
      <c r="F67" s="19"/>
      <c r="G67" s="72">
        <v>36333.348809381598</v>
      </c>
      <c r="H67" s="19">
        <f t="shared" si="22"/>
        <v>36333.348809381598</v>
      </c>
      <c r="I67" s="19"/>
      <c r="J67" s="72">
        <v>6042.3303086848791</v>
      </c>
      <c r="K67" s="19"/>
      <c r="L67" s="19"/>
      <c r="M67" s="19"/>
      <c r="N67" s="19">
        <f>H67+I67+J67+K67+L67</f>
        <v>42375.679118066473</v>
      </c>
    </row>
    <row r="68" spans="1:14" x14ac:dyDescent="0.2">
      <c r="A68" s="18"/>
      <c r="B68" s="37"/>
      <c r="C68" s="37"/>
      <c r="D68" s="15"/>
      <c r="E68" s="48">
        <v>0</v>
      </c>
      <c r="F68" s="48"/>
      <c r="G68" s="48"/>
      <c r="H68" s="48">
        <f t="shared" si="22"/>
        <v>0</v>
      </c>
      <c r="I68" s="48"/>
      <c r="J68" s="48"/>
      <c r="K68" s="48"/>
      <c r="L68" s="48"/>
      <c r="M68" s="48"/>
      <c r="N68" s="48">
        <f>H68+I68+J68+K68+L68</f>
        <v>0</v>
      </c>
    </row>
    <row r="69" spans="1:14" x14ac:dyDescent="0.2">
      <c r="A69" s="17" t="s">
        <v>29</v>
      </c>
      <c r="B69" s="40"/>
      <c r="C69" s="40"/>
      <c r="D69" s="45"/>
      <c r="E69" s="53">
        <f>E70</f>
        <v>24318.369180676102</v>
      </c>
      <c r="F69" s="53">
        <f t="shared" ref="F69:M69" si="42">F70</f>
        <v>0</v>
      </c>
      <c r="G69" s="53">
        <f t="shared" si="42"/>
        <v>0</v>
      </c>
      <c r="H69" s="53">
        <f t="shared" si="22"/>
        <v>24318.369180676102</v>
      </c>
      <c r="I69" s="53">
        <f t="shared" si="42"/>
        <v>0</v>
      </c>
      <c r="J69" s="53">
        <f t="shared" si="42"/>
        <v>609.90260556046428</v>
      </c>
      <c r="K69" s="53">
        <f t="shared" si="42"/>
        <v>0</v>
      </c>
      <c r="L69" s="53">
        <f t="shared" si="42"/>
        <v>0</v>
      </c>
      <c r="M69" s="53">
        <f t="shared" si="42"/>
        <v>0</v>
      </c>
      <c r="N69" s="53">
        <f>H69+I69+J69+K69+L69</f>
        <v>24928.271786236564</v>
      </c>
    </row>
    <row r="70" spans="1:14" x14ac:dyDescent="0.2">
      <c r="A70" s="18" t="s">
        <v>30</v>
      </c>
      <c r="B70" s="37">
        <v>20</v>
      </c>
      <c r="C70" s="37">
        <v>15</v>
      </c>
      <c r="D70" s="15" t="s">
        <v>31</v>
      </c>
      <c r="E70" s="19">
        <v>24318.369180676102</v>
      </c>
      <c r="F70" s="19">
        <v>0</v>
      </c>
      <c r="G70" s="19">
        <v>0</v>
      </c>
      <c r="H70" s="19">
        <f t="shared" si="22"/>
        <v>24318.369180676102</v>
      </c>
      <c r="I70" s="19"/>
      <c r="J70" s="19">
        <v>609.90260556046428</v>
      </c>
      <c r="K70" s="19"/>
      <c r="L70" s="19"/>
      <c r="M70" s="19"/>
      <c r="N70" s="19">
        <f>H70+I70+J70+K70+L70</f>
        <v>24928.271786236564</v>
      </c>
    </row>
    <row r="71" spans="1:14" x14ac:dyDescent="0.2">
      <c r="A71" s="18"/>
      <c r="B71" s="37"/>
      <c r="C71" s="37"/>
      <c r="D71" s="15"/>
      <c r="E71" s="48">
        <v>0</v>
      </c>
      <c r="F71" s="48"/>
      <c r="G71" s="48"/>
      <c r="H71" s="48">
        <f t="shared" si="22"/>
        <v>0</v>
      </c>
      <c r="I71" s="48"/>
      <c r="J71" s="48"/>
      <c r="K71" s="48"/>
      <c r="L71" s="48"/>
      <c r="M71" s="48"/>
      <c r="N71" s="48">
        <f>H71+I71+J71+K71+L71</f>
        <v>0</v>
      </c>
    </row>
    <row r="72" spans="1:14" x14ac:dyDescent="0.2">
      <c r="A72" s="17" t="s">
        <v>27</v>
      </c>
      <c r="B72" s="40"/>
      <c r="C72" s="42"/>
      <c r="D72" s="42"/>
      <c r="E72" s="53">
        <f>E73+E74</f>
        <v>489521.234502882</v>
      </c>
      <c r="F72" s="53">
        <f t="shared" ref="F72:L72" si="43">F73+F74</f>
        <v>0</v>
      </c>
      <c r="G72" s="53">
        <f t="shared" si="43"/>
        <v>0</v>
      </c>
      <c r="H72" s="53">
        <f t="shared" si="22"/>
        <v>489521.234502882</v>
      </c>
      <c r="I72" s="53">
        <f t="shared" si="43"/>
        <v>0</v>
      </c>
      <c r="J72" s="53">
        <f t="shared" si="43"/>
        <v>0</v>
      </c>
      <c r="K72" s="53">
        <f t="shared" si="43"/>
        <v>0</v>
      </c>
      <c r="L72" s="53">
        <f t="shared" si="43"/>
        <v>0</v>
      </c>
      <c r="M72" s="53"/>
      <c r="N72" s="53">
        <f>H72+I72+J72+K72+L72</f>
        <v>489521.234502882</v>
      </c>
    </row>
    <row r="73" spans="1:14" x14ac:dyDescent="0.2">
      <c r="A73" s="18" t="s">
        <v>4</v>
      </c>
      <c r="B73" s="37">
        <v>44</v>
      </c>
      <c r="C73" s="37">
        <v>50</v>
      </c>
      <c r="D73" s="15"/>
      <c r="E73" s="19">
        <v>368853.53240042197</v>
      </c>
      <c r="F73" s="19">
        <v>0</v>
      </c>
      <c r="G73" s="19">
        <v>0</v>
      </c>
      <c r="H73" s="19">
        <f t="shared" si="22"/>
        <v>368853.53240042197</v>
      </c>
      <c r="I73" s="19"/>
      <c r="J73" s="19"/>
      <c r="K73" s="19"/>
      <c r="L73" s="19"/>
      <c r="M73" s="19"/>
      <c r="N73" s="19">
        <f>H73+I73+J73+K73+L73</f>
        <v>368853.53240042197</v>
      </c>
    </row>
    <row r="74" spans="1:14" x14ac:dyDescent="0.2">
      <c r="A74" s="18" t="s">
        <v>8</v>
      </c>
      <c r="B74" s="37">
        <v>44</v>
      </c>
      <c r="C74" s="37">
        <v>55</v>
      </c>
      <c r="D74" s="15"/>
      <c r="E74" s="19">
        <v>120667.70210246</v>
      </c>
      <c r="F74" s="19">
        <v>0</v>
      </c>
      <c r="G74" s="19">
        <v>0</v>
      </c>
      <c r="H74" s="19">
        <f t="shared" si="22"/>
        <v>120667.70210246</v>
      </c>
      <c r="I74" s="19"/>
      <c r="J74" s="19"/>
      <c r="K74" s="19"/>
      <c r="L74" s="19"/>
      <c r="M74" s="19"/>
      <c r="N74" s="19">
        <f>H74+I74+J74+K74+L74</f>
        <v>120667.70210246</v>
      </c>
    </row>
    <row r="75" spans="1:14" x14ac:dyDescent="0.2">
      <c r="A75" s="18"/>
      <c r="B75" s="37"/>
      <c r="C75" s="37"/>
      <c r="D75" s="15"/>
      <c r="E75" s="48">
        <v>0</v>
      </c>
      <c r="F75" s="48"/>
      <c r="G75" s="48"/>
      <c r="H75" s="48">
        <f t="shared" si="22"/>
        <v>0</v>
      </c>
      <c r="I75" s="48"/>
      <c r="J75" s="48"/>
      <c r="K75" s="48"/>
      <c r="L75" s="48"/>
      <c r="M75" s="48"/>
      <c r="N75" s="48">
        <f>H75+I75+J75+K75+L75</f>
        <v>0</v>
      </c>
    </row>
    <row r="76" spans="1:14" x14ac:dyDescent="0.2">
      <c r="A76" s="17" t="s">
        <v>12</v>
      </c>
      <c r="B76" s="37">
        <v>60</v>
      </c>
      <c r="C76" s="37">
        <v>61</v>
      </c>
      <c r="D76" s="15"/>
      <c r="E76" s="53">
        <v>724473.72420135199</v>
      </c>
      <c r="F76" s="53">
        <v>0</v>
      </c>
      <c r="G76" s="53">
        <v>0</v>
      </c>
      <c r="H76" s="53">
        <f t="shared" si="22"/>
        <v>724473.72420135199</v>
      </c>
      <c r="I76" s="53"/>
      <c r="J76" s="53"/>
      <c r="K76" s="53"/>
      <c r="L76" s="53"/>
      <c r="M76" s="53"/>
      <c r="N76" s="53">
        <f>H76+I76+J76+K76+L76</f>
        <v>724473.72420135199</v>
      </c>
    </row>
    <row r="77" spans="1:14" x14ac:dyDescent="0.2">
      <c r="A77" s="17"/>
      <c r="B77" s="37"/>
      <c r="C77" s="37"/>
      <c r="D77" s="15"/>
      <c r="E77" s="53">
        <v>0</v>
      </c>
      <c r="F77" s="53"/>
      <c r="G77" s="53"/>
      <c r="H77" s="53">
        <f t="shared" si="22"/>
        <v>0</v>
      </c>
      <c r="I77" s="53"/>
      <c r="J77" s="53"/>
      <c r="K77" s="53"/>
      <c r="L77" s="53"/>
      <c r="M77" s="53"/>
      <c r="N77" s="53">
        <f>H77+I77+J77+K77+L77</f>
        <v>0</v>
      </c>
    </row>
    <row r="78" spans="1:14" ht="15.75" x14ac:dyDescent="0.25">
      <c r="A78" s="8" t="s">
        <v>20</v>
      </c>
      <c r="B78" s="37"/>
      <c r="C78" s="38"/>
      <c r="D78" s="15"/>
      <c r="E78" s="52">
        <f>E79+E82+E90+E94</f>
        <v>928792.15911856957</v>
      </c>
      <c r="F78" s="52">
        <f>F79+F82+F90+F94</f>
        <v>-28052.881265610129</v>
      </c>
      <c r="G78" s="52">
        <f>G79+G82+G90+G94</f>
        <v>10962.717406112301</v>
      </c>
      <c r="H78" s="52">
        <f>E78+F78+G78</f>
        <v>911701.99525907182</v>
      </c>
      <c r="I78" s="52">
        <f>I79+I82+I90+I94</f>
        <v>103902.84947658281</v>
      </c>
      <c r="J78" s="52">
        <f>J79+J82+J90+J94+J87</f>
        <v>27580.956967776208</v>
      </c>
      <c r="K78" s="52">
        <f t="shared" ref="K78" si="44">K79+K82+K90+K94</f>
        <v>0</v>
      </c>
      <c r="L78" s="52">
        <f t="shared" ref="L78" si="45">L79+L82+L90+L94</f>
        <v>0</v>
      </c>
      <c r="M78" s="52">
        <f t="shared" ref="M78" si="46">M79+M82+M90+M94</f>
        <v>208928</v>
      </c>
      <c r="N78" s="52">
        <f>H78+I78+J78+K78+L78+M78</f>
        <v>1252113.8017034307</v>
      </c>
    </row>
    <row r="79" spans="1:14" x14ac:dyDescent="0.2">
      <c r="A79" s="17" t="s">
        <v>4</v>
      </c>
      <c r="B79" s="39"/>
      <c r="C79" s="39"/>
      <c r="D79" s="20"/>
      <c r="E79" s="53">
        <f>E80</f>
        <v>198874.79436901139</v>
      </c>
      <c r="F79" s="53">
        <f t="shared" ref="F79:M79" si="47">F80</f>
        <v>-23584.422837291699</v>
      </c>
      <c r="G79" s="53">
        <f t="shared" si="47"/>
        <v>0</v>
      </c>
      <c r="H79" s="53">
        <f t="shared" si="22"/>
        <v>175290.37153171969</v>
      </c>
      <c r="I79" s="53">
        <f t="shared" si="47"/>
        <v>103902.84947658281</v>
      </c>
      <c r="J79" s="53">
        <f t="shared" si="47"/>
        <v>13495.879108598219</v>
      </c>
      <c r="K79" s="53">
        <f t="shared" si="47"/>
        <v>0</v>
      </c>
      <c r="L79" s="53">
        <f t="shared" si="47"/>
        <v>0</v>
      </c>
      <c r="M79" s="53">
        <f t="shared" si="47"/>
        <v>208928</v>
      </c>
      <c r="N79" s="53">
        <f>H79+I79+J79+K79+L79+M79</f>
        <v>501617.10011690075</v>
      </c>
    </row>
    <row r="80" spans="1:14" x14ac:dyDescent="0.2">
      <c r="A80" s="18" t="s">
        <v>5</v>
      </c>
      <c r="B80" s="37">
        <v>20</v>
      </c>
      <c r="C80" s="37">
        <v>50</v>
      </c>
      <c r="D80" s="15"/>
      <c r="E80" s="19">
        <v>198874.79436901139</v>
      </c>
      <c r="F80" s="19">
        <v>-23584.422837291699</v>
      </c>
      <c r="G80" s="19">
        <v>0</v>
      </c>
      <c r="H80" s="19">
        <f t="shared" si="22"/>
        <v>175290.37153171969</v>
      </c>
      <c r="I80" s="19">
        <v>103902.84947658281</v>
      </c>
      <c r="J80" s="19">
        <v>13495.879108598219</v>
      </c>
      <c r="K80" s="19"/>
      <c r="L80" s="19"/>
      <c r="M80" s="19">
        <v>208928</v>
      </c>
      <c r="N80" s="19">
        <f>H80+I80+J80+K80+L80+M80</f>
        <v>501617.10011690075</v>
      </c>
    </row>
    <row r="81" spans="1:14" x14ac:dyDescent="0.2">
      <c r="A81" s="18"/>
      <c r="B81" s="37"/>
      <c r="C81" s="37"/>
      <c r="D81" s="15"/>
      <c r="E81" s="48">
        <v>0</v>
      </c>
      <c r="F81" s="48"/>
      <c r="G81" s="48"/>
      <c r="H81" s="48">
        <f t="shared" si="22"/>
        <v>0</v>
      </c>
      <c r="I81" s="48"/>
      <c r="J81" s="48"/>
      <c r="K81" s="48"/>
      <c r="L81" s="48"/>
      <c r="M81" s="48"/>
      <c r="N81" s="48">
        <f>H81+I81+J81+K81+L81+M81</f>
        <v>0</v>
      </c>
    </row>
    <row r="82" spans="1:14" x14ac:dyDescent="0.2">
      <c r="A82" s="23" t="s">
        <v>13</v>
      </c>
      <c r="B82" s="40"/>
      <c r="C82" s="41"/>
      <c r="D82" s="20"/>
      <c r="E82" s="53">
        <f>E83+E84+E85</f>
        <v>476103.63815675979</v>
      </c>
      <c r="F82" s="53">
        <f t="shared" ref="F82:M82" si="48">F83+F84+F85</f>
        <v>-4468.4584283184304</v>
      </c>
      <c r="G82" s="53">
        <f t="shared" si="48"/>
        <v>10962.717406112301</v>
      </c>
      <c r="H82" s="53">
        <f>E82+F82+G82</f>
        <v>482597.89713455364</v>
      </c>
      <c r="I82" s="53">
        <f t="shared" si="48"/>
        <v>0</v>
      </c>
      <c r="J82" s="53">
        <f t="shared" si="48"/>
        <v>12793.703098766549</v>
      </c>
      <c r="K82" s="53">
        <f t="shared" si="48"/>
        <v>0</v>
      </c>
      <c r="L82" s="53">
        <f t="shared" si="48"/>
        <v>0</v>
      </c>
      <c r="M82" s="53">
        <f t="shared" si="48"/>
        <v>0</v>
      </c>
      <c r="N82" s="53">
        <f>H82+I82+J82+K82+L82+M82</f>
        <v>495391.60023332021</v>
      </c>
    </row>
    <row r="83" spans="1:14" x14ac:dyDescent="0.2">
      <c r="A83" s="18" t="s">
        <v>8</v>
      </c>
      <c r="B83" s="37">
        <v>20</v>
      </c>
      <c r="C83" s="37">
        <v>55</v>
      </c>
      <c r="D83" s="15"/>
      <c r="E83" s="19">
        <v>422182.24078152701</v>
      </c>
      <c r="F83" s="19">
        <v>-4468.4584283184304</v>
      </c>
      <c r="G83" s="19">
        <v>0</v>
      </c>
      <c r="H83" s="19">
        <f t="shared" si="22"/>
        <v>417713.78235320857</v>
      </c>
      <c r="I83" s="19"/>
      <c r="J83" s="19"/>
      <c r="K83" s="19"/>
      <c r="L83" s="19"/>
      <c r="M83" s="19"/>
      <c r="N83" s="19">
        <f>H83+I83+J83+K83+L83+M83</f>
        <v>417713.78235320857</v>
      </c>
    </row>
    <row r="84" spans="1:14" x14ac:dyDescent="0.2">
      <c r="A84" s="18" t="s">
        <v>9</v>
      </c>
      <c r="B84" s="37">
        <v>20</v>
      </c>
      <c r="C84" s="37">
        <v>55</v>
      </c>
      <c r="D84" s="15" t="s">
        <v>10</v>
      </c>
      <c r="E84" s="19">
        <v>53921.397375232802</v>
      </c>
      <c r="F84" s="19">
        <v>0</v>
      </c>
      <c r="G84" s="19">
        <v>0</v>
      </c>
      <c r="H84" s="19">
        <f t="shared" si="22"/>
        <v>53921.397375232802</v>
      </c>
      <c r="I84" s="19"/>
      <c r="J84" s="19"/>
      <c r="K84" s="19"/>
      <c r="L84" s="19"/>
      <c r="M84" s="19"/>
      <c r="N84" s="19">
        <f>H84+I84+J84+K84+L84+M84</f>
        <v>53921.397375232802</v>
      </c>
    </row>
    <row r="85" spans="1:14" x14ac:dyDescent="0.2">
      <c r="A85" s="71" t="s">
        <v>42</v>
      </c>
      <c r="B85" s="15">
        <v>20</v>
      </c>
      <c r="C85" s="15">
        <v>55</v>
      </c>
      <c r="D85" s="15" t="s">
        <v>39</v>
      </c>
      <c r="E85" s="19">
        <v>0</v>
      </c>
      <c r="F85" s="19"/>
      <c r="G85" s="72">
        <v>10962.717406112301</v>
      </c>
      <c r="H85" s="19">
        <f>E85+F85+G85</f>
        <v>10962.717406112301</v>
      </c>
      <c r="I85" s="19"/>
      <c r="J85" s="72">
        <v>12793.703098766549</v>
      </c>
      <c r="K85" s="19"/>
      <c r="L85" s="19"/>
      <c r="M85" s="19"/>
      <c r="N85" s="19">
        <f>H85+I85+J85+K85+L85+M85</f>
        <v>23756.42050487885</v>
      </c>
    </row>
    <row r="86" spans="1:14" x14ac:dyDescent="0.2">
      <c r="A86" s="71"/>
      <c r="B86" s="15"/>
      <c r="C86" s="15"/>
      <c r="D86" s="15"/>
      <c r="E86" s="19"/>
      <c r="F86" s="19"/>
      <c r="G86" s="72"/>
      <c r="H86" s="19"/>
      <c r="I86" s="19"/>
      <c r="J86" s="72"/>
      <c r="K86" s="19"/>
      <c r="L86" s="19"/>
      <c r="M86" s="19"/>
      <c r="N86" s="19">
        <f>H86+I86+J86+K86+L86+M86</f>
        <v>0</v>
      </c>
    </row>
    <row r="87" spans="1:14" x14ac:dyDescent="0.2">
      <c r="A87" s="17" t="s">
        <v>29</v>
      </c>
      <c r="B87" s="40"/>
      <c r="C87" s="40"/>
      <c r="D87" s="45"/>
      <c r="E87" s="19"/>
      <c r="F87" s="19"/>
      <c r="G87" s="72"/>
      <c r="H87" s="19"/>
      <c r="I87" s="19">
        <f>I88</f>
        <v>0</v>
      </c>
      <c r="J87" s="16">
        <f t="shared" ref="J87:L87" si="49">J88</f>
        <v>1291.3747604114399</v>
      </c>
      <c r="K87" s="16">
        <f t="shared" si="49"/>
        <v>0</v>
      </c>
      <c r="L87" s="16">
        <f t="shared" si="49"/>
        <v>0</v>
      </c>
      <c r="M87" s="16"/>
      <c r="N87" s="16">
        <f>H87+I87+J87+K87+L87+M87</f>
        <v>1291.3747604114399</v>
      </c>
    </row>
    <row r="88" spans="1:14" x14ac:dyDescent="0.2">
      <c r="A88" s="18" t="s">
        <v>30</v>
      </c>
      <c r="B88" s="37">
        <v>20</v>
      </c>
      <c r="C88" s="37">
        <v>15</v>
      </c>
      <c r="D88" s="15" t="s">
        <v>31</v>
      </c>
      <c r="E88" s="19"/>
      <c r="F88" s="19"/>
      <c r="G88" s="72"/>
      <c r="H88" s="19"/>
      <c r="I88" s="19"/>
      <c r="J88" s="72">
        <v>1291.3747604114399</v>
      </c>
      <c r="K88" s="19"/>
      <c r="L88" s="19"/>
      <c r="M88" s="19"/>
      <c r="N88" s="19">
        <f>H88+I88+J88+K88+L88+M88</f>
        <v>1291.3747604114399</v>
      </c>
    </row>
    <row r="89" spans="1:14" x14ac:dyDescent="0.2">
      <c r="A89" s="18"/>
      <c r="B89" s="37"/>
      <c r="C89" s="37"/>
      <c r="D89" s="15"/>
      <c r="E89" s="48"/>
      <c r="F89" s="48"/>
      <c r="G89" s="48"/>
      <c r="H89" s="48">
        <f t="shared" si="22"/>
        <v>0</v>
      </c>
      <c r="I89" s="48"/>
      <c r="J89" s="48"/>
      <c r="K89" s="48"/>
      <c r="L89" s="48"/>
      <c r="M89" s="48"/>
      <c r="N89" s="48">
        <f>H89+I89+J89+K89+L89+M89</f>
        <v>0</v>
      </c>
    </row>
    <row r="90" spans="1:14" x14ac:dyDescent="0.2">
      <c r="A90" s="17" t="s">
        <v>27</v>
      </c>
      <c r="B90" s="40"/>
      <c r="C90" s="42"/>
      <c r="D90" s="42"/>
      <c r="E90" s="53">
        <f>E91+E92</f>
        <v>200225.25813541672</v>
      </c>
      <c r="F90" s="53">
        <f t="shared" ref="F90:L90" si="50">F91+F92</f>
        <v>0</v>
      </c>
      <c r="G90" s="53">
        <f t="shared" si="50"/>
        <v>0</v>
      </c>
      <c r="H90" s="53">
        <f t="shared" si="22"/>
        <v>200225.25813541672</v>
      </c>
      <c r="I90" s="53">
        <f t="shared" si="50"/>
        <v>0</v>
      </c>
      <c r="J90" s="53">
        <f t="shared" si="50"/>
        <v>0</v>
      </c>
      <c r="K90" s="53">
        <f t="shared" si="50"/>
        <v>0</v>
      </c>
      <c r="L90" s="53">
        <f t="shared" si="50"/>
        <v>0</v>
      </c>
      <c r="M90" s="53"/>
      <c r="N90" s="53">
        <f>H90+I90+J90+K90+L90+M90</f>
        <v>200225.25813541672</v>
      </c>
    </row>
    <row r="91" spans="1:14" x14ac:dyDescent="0.2">
      <c r="A91" s="18" t="s">
        <v>4</v>
      </c>
      <c r="B91" s="37">
        <v>44</v>
      </c>
      <c r="C91" s="37">
        <v>50</v>
      </c>
      <c r="D91" s="15"/>
      <c r="E91" s="19">
        <v>58139.578084555702</v>
      </c>
      <c r="F91" s="19">
        <v>0</v>
      </c>
      <c r="G91" s="19">
        <v>0</v>
      </c>
      <c r="H91" s="19">
        <f t="shared" si="22"/>
        <v>58139.578084555702</v>
      </c>
      <c r="I91" s="19"/>
      <c r="J91" s="19"/>
      <c r="K91" s="19"/>
      <c r="L91" s="19"/>
      <c r="M91" s="19"/>
      <c r="N91" s="19">
        <f>H91+I91+J91+K91+L91+M91</f>
        <v>58139.578084555702</v>
      </c>
    </row>
    <row r="92" spans="1:14" x14ac:dyDescent="0.2">
      <c r="A92" s="18" t="s">
        <v>8</v>
      </c>
      <c r="B92" s="37">
        <v>44</v>
      </c>
      <c r="C92" s="37">
        <v>55</v>
      </c>
      <c r="D92" s="15"/>
      <c r="E92" s="19">
        <v>142085.680050861</v>
      </c>
      <c r="F92" s="19">
        <v>0</v>
      </c>
      <c r="G92" s="19">
        <v>0</v>
      </c>
      <c r="H92" s="19">
        <f t="shared" si="22"/>
        <v>142085.680050861</v>
      </c>
      <c r="I92" s="19"/>
      <c r="J92" s="19"/>
      <c r="K92" s="19"/>
      <c r="L92" s="19"/>
      <c r="M92" s="19"/>
      <c r="N92" s="19">
        <f>H92+I92+J92+K92+L92+M92</f>
        <v>142085.680050861</v>
      </c>
    </row>
    <row r="93" spans="1:14" x14ac:dyDescent="0.2">
      <c r="A93" s="18"/>
      <c r="B93" s="37"/>
      <c r="C93" s="37"/>
      <c r="D93" s="15"/>
      <c r="E93" s="48">
        <v>0</v>
      </c>
      <c r="F93" s="48"/>
      <c r="G93" s="48"/>
      <c r="H93" s="48">
        <f t="shared" si="22"/>
        <v>0</v>
      </c>
      <c r="I93" s="48"/>
      <c r="J93" s="48"/>
      <c r="K93" s="48"/>
      <c r="L93" s="48"/>
      <c r="M93" s="48"/>
      <c r="N93" s="48">
        <f>H93+I93+J93+K93+L93+M93</f>
        <v>0</v>
      </c>
    </row>
    <row r="94" spans="1:14" x14ac:dyDescent="0.2">
      <c r="A94" s="17" t="s">
        <v>12</v>
      </c>
      <c r="B94" s="37">
        <v>60</v>
      </c>
      <c r="C94" s="37">
        <v>61</v>
      </c>
      <c r="D94" s="15"/>
      <c r="E94" s="53">
        <v>53588.468457381598</v>
      </c>
      <c r="F94" s="53">
        <v>0</v>
      </c>
      <c r="G94" s="53">
        <v>0</v>
      </c>
      <c r="H94" s="53">
        <f t="shared" si="22"/>
        <v>53588.468457381598</v>
      </c>
      <c r="I94" s="53"/>
      <c r="J94" s="53"/>
      <c r="K94" s="53"/>
      <c r="L94" s="53"/>
      <c r="M94" s="53"/>
      <c r="N94" s="53">
        <f>H94+I94+J94+K94+L94+M94</f>
        <v>53588.468457381598</v>
      </c>
    </row>
    <row r="95" spans="1:14" x14ac:dyDescent="0.2">
      <c r="A95" s="17"/>
      <c r="B95" s="37"/>
      <c r="C95" s="37"/>
      <c r="D95" s="15"/>
      <c r="E95" s="1">
        <v>0</v>
      </c>
      <c r="H95" s="1">
        <f t="shared" si="22"/>
        <v>0</v>
      </c>
      <c r="N95" s="1">
        <f>H95+I95+J95+K95+L95+M95</f>
        <v>0</v>
      </c>
    </row>
    <row r="96" spans="1:14" ht="15.75" x14ac:dyDescent="0.25">
      <c r="A96" s="8" t="s">
        <v>21</v>
      </c>
      <c r="B96" s="37"/>
      <c r="C96" s="38"/>
      <c r="D96" s="15"/>
      <c r="E96" s="49">
        <f>E97+E100+E105+E108+E114</f>
        <v>6382101.5449757148</v>
      </c>
      <c r="F96" s="49">
        <f>F97+F100+F105+F108+F114</f>
        <v>-661761.42932880367</v>
      </c>
      <c r="G96" s="49">
        <f>G97+G100+G105+G108+G114</f>
        <v>98079.985774702698</v>
      </c>
      <c r="H96" s="49">
        <f t="shared" ref="H96:H163" si="51">E96+F96+G96</f>
        <v>5818420.1014216132</v>
      </c>
      <c r="I96" s="49">
        <f>I97+I100+I105+I108+I114</f>
        <v>197939.82231580687</v>
      </c>
      <c r="J96" s="49">
        <f>J97+J100+J105+J108+J114</f>
        <v>52543.022150051351</v>
      </c>
      <c r="K96" s="49">
        <f t="shared" ref="K96:M96" si="52">K97+K100+K105+K108+K114</f>
        <v>0</v>
      </c>
      <c r="L96" s="49">
        <f t="shared" si="52"/>
        <v>0</v>
      </c>
      <c r="M96" s="49">
        <f t="shared" si="52"/>
        <v>0</v>
      </c>
      <c r="N96" s="49">
        <f>H96+I96+J96+K96+L96+M96</f>
        <v>6068902.9458874715</v>
      </c>
    </row>
    <row r="97" spans="1:14" x14ac:dyDescent="0.2">
      <c r="A97" s="17" t="s">
        <v>4</v>
      </c>
      <c r="B97" s="39"/>
      <c r="C97" s="39"/>
      <c r="D97" s="20"/>
      <c r="E97" s="16">
        <f>E98</f>
        <v>984459.03875477787</v>
      </c>
      <c r="F97" s="16">
        <f t="shared" ref="F97:M97" si="53">F98</f>
        <v>-621783.53649710596</v>
      </c>
      <c r="G97" s="16">
        <f t="shared" si="53"/>
        <v>0</v>
      </c>
      <c r="H97" s="16">
        <f t="shared" si="51"/>
        <v>362675.50225767191</v>
      </c>
      <c r="I97" s="16">
        <f t="shared" si="53"/>
        <v>197939.82231580687</v>
      </c>
      <c r="J97" s="16">
        <f t="shared" si="53"/>
        <v>25710.285388791042</v>
      </c>
      <c r="K97" s="16">
        <f t="shared" si="53"/>
        <v>0</v>
      </c>
      <c r="L97" s="16">
        <f t="shared" si="53"/>
        <v>0</v>
      </c>
      <c r="M97" s="16">
        <f t="shared" si="53"/>
        <v>0</v>
      </c>
      <c r="N97" s="16">
        <f>H97+I97+J97+K97+L97+M97</f>
        <v>586325.60996226978</v>
      </c>
    </row>
    <row r="98" spans="1:14" x14ac:dyDescent="0.2">
      <c r="A98" s="18" t="s">
        <v>5</v>
      </c>
      <c r="B98" s="37">
        <v>20</v>
      </c>
      <c r="C98" s="37">
        <v>50</v>
      </c>
      <c r="D98" s="15"/>
      <c r="E98" s="57">
        <v>984459.03875477787</v>
      </c>
      <c r="F98" s="57">
        <v>-621783.53649710596</v>
      </c>
      <c r="G98" s="57">
        <v>0</v>
      </c>
      <c r="H98" s="57">
        <f t="shared" si="51"/>
        <v>362675.50225767191</v>
      </c>
      <c r="I98" s="57">
        <v>197939.82231580687</v>
      </c>
      <c r="J98" s="57">
        <v>25710.285388791042</v>
      </c>
      <c r="K98" s="57"/>
      <c r="L98" s="57"/>
      <c r="M98" s="57"/>
      <c r="N98" s="57">
        <f>H98+I98+J98+K98+L98+M98</f>
        <v>586325.60996226978</v>
      </c>
    </row>
    <row r="99" spans="1:14" ht="15.75" x14ac:dyDescent="0.25">
      <c r="A99" s="18"/>
      <c r="B99" s="37"/>
      <c r="C99" s="37"/>
      <c r="D99" s="15"/>
      <c r="E99" s="49">
        <v>0</v>
      </c>
      <c r="F99" s="49"/>
      <c r="G99" s="49"/>
      <c r="H99" s="49">
        <f t="shared" si="51"/>
        <v>0</v>
      </c>
      <c r="I99" s="49"/>
      <c r="J99" s="49"/>
      <c r="K99" s="49"/>
      <c r="L99" s="49"/>
      <c r="M99" s="49"/>
      <c r="N99" s="49">
        <f>H99+I99+J99+K99+L99+M99</f>
        <v>0</v>
      </c>
    </row>
    <row r="100" spans="1:14" x14ac:dyDescent="0.2">
      <c r="A100" s="23" t="s">
        <v>13</v>
      </c>
      <c r="B100" s="40"/>
      <c r="C100" s="41"/>
      <c r="D100" s="20"/>
      <c r="E100" s="16">
        <f>E101+E102+E103</f>
        <v>894270.86298760097</v>
      </c>
      <c r="F100" s="16">
        <f t="shared" ref="F100:M100" si="54">F101+F102+F103</f>
        <v>-39977.892831697704</v>
      </c>
      <c r="G100" s="16">
        <f t="shared" si="54"/>
        <v>98079.985774702698</v>
      </c>
      <c r="H100" s="16">
        <f t="shared" si="51"/>
        <v>952372.955930606</v>
      </c>
      <c r="I100" s="16">
        <f>I101+I102+I103</f>
        <v>0</v>
      </c>
      <c r="J100" s="16">
        <f>J101+J102+J103</f>
        <v>24372.607015958492</v>
      </c>
      <c r="K100" s="16">
        <f t="shared" si="54"/>
        <v>0</v>
      </c>
      <c r="L100" s="16">
        <f t="shared" si="54"/>
        <v>0</v>
      </c>
      <c r="M100" s="16">
        <f t="shared" si="54"/>
        <v>0</v>
      </c>
      <c r="N100" s="16">
        <f>H100+I100+J100+K100+L100+M100</f>
        <v>976745.56294656452</v>
      </c>
    </row>
    <row r="101" spans="1:14" x14ac:dyDescent="0.2">
      <c r="A101" s="18" t="s">
        <v>8</v>
      </c>
      <c r="B101" s="37">
        <v>20</v>
      </c>
      <c r="C101" s="37">
        <v>55</v>
      </c>
      <c r="D101" s="15"/>
      <c r="E101" s="58">
        <v>411855.136636624</v>
      </c>
      <c r="F101" s="58">
        <v>-39977.892831697704</v>
      </c>
      <c r="G101" s="58">
        <v>0</v>
      </c>
      <c r="H101" s="58">
        <f t="shared" si="51"/>
        <v>371877.24380492629</v>
      </c>
      <c r="I101" s="58"/>
      <c r="J101" s="58"/>
      <c r="K101" s="58"/>
      <c r="L101" s="58"/>
      <c r="M101" s="58"/>
      <c r="N101" s="58">
        <f>H101+I101+J101+K101+L101+M101</f>
        <v>371877.24380492629</v>
      </c>
    </row>
    <row r="102" spans="1:14" x14ac:dyDescent="0.2">
      <c r="A102" s="18" t="s">
        <v>9</v>
      </c>
      <c r="B102" s="37">
        <v>20</v>
      </c>
      <c r="C102" s="37">
        <v>55</v>
      </c>
      <c r="D102" s="15" t="s">
        <v>10</v>
      </c>
      <c r="E102" s="58">
        <v>482415.72635097703</v>
      </c>
      <c r="F102" s="58">
        <v>0</v>
      </c>
      <c r="G102" s="58">
        <v>0</v>
      </c>
      <c r="H102" s="58">
        <f t="shared" si="51"/>
        <v>482415.72635097703</v>
      </c>
      <c r="I102" s="58"/>
      <c r="J102" s="58"/>
      <c r="K102" s="58"/>
      <c r="L102" s="58"/>
      <c r="M102" s="58"/>
      <c r="N102" s="58">
        <f>H102+I102+J102+K102+L102+M102</f>
        <v>482415.72635097703</v>
      </c>
    </row>
    <row r="103" spans="1:14" x14ac:dyDescent="0.2">
      <c r="A103" s="71" t="s">
        <v>42</v>
      </c>
      <c r="B103" s="15">
        <v>20</v>
      </c>
      <c r="C103" s="15">
        <v>55</v>
      </c>
      <c r="D103" s="15" t="s">
        <v>39</v>
      </c>
      <c r="E103" s="58">
        <v>0</v>
      </c>
      <c r="F103" s="58"/>
      <c r="G103" s="57">
        <v>98079.985774702698</v>
      </c>
      <c r="H103" s="58">
        <f t="shared" si="51"/>
        <v>98079.985774702698</v>
      </c>
      <c r="I103" s="58"/>
      <c r="J103" s="57">
        <v>24372.607015958492</v>
      </c>
      <c r="K103" s="58"/>
      <c r="L103" s="58"/>
      <c r="M103" s="58"/>
      <c r="N103" s="58">
        <f>H103+I103+J103+K103+L103+M103</f>
        <v>122452.59279066119</v>
      </c>
    </row>
    <row r="104" spans="1:14" ht="15.75" x14ac:dyDescent="0.25">
      <c r="A104" s="22"/>
      <c r="B104" s="54"/>
      <c r="C104" s="54"/>
      <c r="D104" s="55"/>
      <c r="E104" s="49">
        <v>0</v>
      </c>
      <c r="F104" s="49"/>
      <c r="G104" s="49"/>
      <c r="H104" s="49">
        <f t="shared" si="51"/>
        <v>0</v>
      </c>
      <c r="I104" s="49"/>
      <c r="J104" s="49"/>
      <c r="K104" s="49"/>
      <c r="L104" s="49"/>
      <c r="M104" s="49"/>
      <c r="N104" s="49">
        <f>H104+I104+J104+K104+L104+M104</f>
        <v>0</v>
      </c>
    </row>
    <row r="105" spans="1:14" x14ac:dyDescent="0.2">
      <c r="A105" s="17" t="s">
        <v>29</v>
      </c>
      <c r="B105" s="40"/>
      <c r="C105" s="40"/>
      <c r="D105" s="45"/>
      <c r="E105" s="16">
        <f>E106</f>
        <v>23516.2511634568</v>
      </c>
      <c r="F105" s="16">
        <f t="shared" ref="F105:J105" si="55">F106</f>
        <v>0</v>
      </c>
      <c r="G105" s="16">
        <f t="shared" si="55"/>
        <v>0</v>
      </c>
      <c r="H105" s="16">
        <f t="shared" si="51"/>
        <v>23516.2511634568</v>
      </c>
      <c r="I105" s="16">
        <f t="shared" si="55"/>
        <v>0</v>
      </c>
      <c r="J105" s="16">
        <f t="shared" si="55"/>
        <v>2460.1297453018115</v>
      </c>
      <c r="K105" s="16"/>
      <c r="L105" s="16"/>
      <c r="M105" s="16"/>
      <c r="N105" s="16">
        <f>H105+I105+J105+K105+L105+M105</f>
        <v>25976.380908758612</v>
      </c>
    </row>
    <row r="106" spans="1:14" x14ac:dyDescent="0.2">
      <c r="A106" s="18" t="s">
        <v>30</v>
      </c>
      <c r="B106" s="37">
        <v>20</v>
      </c>
      <c r="C106" s="37">
        <v>15</v>
      </c>
      <c r="D106" s="15" t="s">
        <v>31</v>
      </c>
      <c r="E106" s="58">
        <v>23516.2511634568</v>
      </c>
      <c r="F106" s="58">
        <v>0</v>
      </c>
      <c r="G106" s="58">
        <v>0</v>
      </c>
      <c r="H106" s="58">
        <f t="shared" si="51"/>
        <v>23516.2511634568</v>
      </c>
      <c r="I106" s="58"/>
      <c r="J106" s="58">
        <v>2460.1297453018115</v>
      </c>
      <c r="K106" s="58"/>
      <c r="L106" s="58"/>
      <c r="M106" s="58"/>
      <c r="N106" s="58">
        <f>H106+I106+J106+K106+L106+M106</f>
        <v>25976.380908758612</v>
      </c>
    </row>
    <row r="107" spans="1:14" ht="15.75" x14ac:dyDescent="0.25">
      <c r="A107" s="18"/>
      <c r="B107" s="37"/>
      <c r="C107" s="37"/>
      <c r="D107" s="15"/>
      <c r="E107" s="49">
        <v>0</v>
      </c>
      <c r="F107" s="49"/>
      <c r="G107" s="49"/>
      <c r="H107" s="49">
        <f t="shared" si="51"/>
        <v>0</v>
      </c>
      <c r="I107" s="49"/>
      <c r="J107" s="49"/>
      <c r="K107" s="49"/>
      <c r="L107" s="49"/>
      <c r="M107" s="49"/>
      <c r="N107" s="49">
        <f>H107+I107+J107+K107+L107+M107</f>
        <v>0</v>
      </c>
    </row>
    <row r="108" spans="1:14" x14ac:dyDescent="0.2">
      <c r="A108" s="17" t="s">
        <v>27</v>
      </c>
      <c r="B108" s="40"/>
      <c r="C108" s="42"/>
      <c r="D108" s="42"/>
      <c r="E108" s="16">
        <f>E109+E110+E111+E112</f>
        <v>2736104.68248105</v>
      </c>
      <c r="F108" s="16">
        <f t="shared" ref="F108:M108" si="56">F109+F110+F111+F112</f>
        <v>0</v>
      </c>
      <c r="G108" s="16">
        <f t="shared" si="56"/>
        <v>0</v>
      </c>
      <c r="H108" s="16">
        <f t="shared" si="51"/>
        <v>2736104.68248105</v>
      </c>
      <c r="I108" s="16">
        <f t="shared" si="56"/>
        <v>0</v>
      </c>
      <c r="J108" s="16">
        <f t="shared" si="56"/>
        <v>0</v>
      </c>
      <c r="K108" s="16">
        <f t="shared" si="56"/>
        <v>0</v>
      </c>
      <c r="L108" s="16">
        <f t="shared" si="56"/>
        <v>0</v>
      </c>
      <c r="M108" s="16">
        <f t="shared" si="56"/>
        <v>0</v>
      </c>
      <c r="N108" s="16">
        <f>H108+I108+J108+K108+L108+M108</f>
        <v>2736104.68248105</v>
      </c>
    </row>
    <row r="109" spans="1:14" x14ac:dyDescent="0.2">
      <c r="A109" s="18" t="s">
        <v>30</v>
      </c>
      <c r="B109" s="37">
        <v>44</v>
      </c>
      <c r="C109" s="37">
        <v>15</v>
      </c>
      <c r="D109" s="15" t="s">
        <v>31</v>
      </c>
      <c r="E109" s="58">
        <v>84000</v>
      </c>
      <c r="F109" s="58">
        <v>0</v>
      </c>
      <c r="G109" s="58">
        <v>0</v>
      </c>
      <c r="H109" s="58">
        <f t="shared" si="51"/>
        <v>84000</v>
      </c>
      <c r="I109" s="58"/>
      <c r="J109" s="58"/>
      <c r="K109" s="58"/>
      <c r="L109" s="58"/>
      <c r="M109" s="58"/>
      <c r="N109" s="58">
        <f>H109+I109+J109+K109+L109+M109</f>
        <v>84000</v>
      </c>
    </row>
    <row r="110" spans="1:14" x14ac:dyDescent="0.2">
      <c r="A110" s="18" t="s">
        <v>32</v>
      </c>
      <c r="B110" s="56">
        <v>44</v>
      </c>
      <c r="C110" s="37">
        <v>45</v>
      </c>
      <c r="D110" s="15" t="s">
        <v>7</v>
      </c>
      <c r="E110" s="58">
        <v>12000</v>
      </c>
      <c r="F110" s="58">
        <v>0</v>
      </c>
      <c r="G110" s="58">
        <v>0</v>
      </c>
      <c r="H110" s="58">
        <f t="shared" si="51"/>
        <v>12000</v>
      </c>
      <c r="I110" s="58"/>
      <c r="J110" s="58"/>
      <c r="K110" s="58"/>
      <c r="L110" s="58"/>
      <c r="M110" s="58"/>
      <c r="N110" s="58">
        <f>H110+I110+J110+K110+L110+M110</f>
        <v>12000</v>
      </c>
    </row>
    <row r="111" spans="1:14" x14ac:dyDescent="0.2">
      <c r="A111" s="18" t="s">
        <v>4</v>
      </c>
      <c r="B111" s="37">
        <v>44</v>
      </c>
      <c r="C111" s="37">
        <v>50</v>
      </c>
      <c r="D111" s="15"/>
      <c r="E111" s="58">
        <v>2005131.18248105</v>
      </c>
      <c r="F111" s="58">
        <v>0</v>
      </c>
      <c r="G111" s="58">
        <v>0</v>
      </c>
      <c r="H111" s="58">
        <f t="shared" si="51"/>
        <v>2005131.18248105</v>
      </c>
      <c r="I111" s="58"/>
      <c r="J111" s="58"/>
      <c r="K111" s="58"/>
      <c r="L111" s="58"/>
      <c r="M111" s="58"/>
      <c r="N111" s="58">
        <f>H111+I111+J111+K111+L111+M111</f>
        <v>2005131.18248105</v>
      </c>
    </row>
    <row r="112" spans="1:14" x14ac:dyDescent="0.2">
      <c r="A112" s="18" t="s">
        <v>8</v>
      </c>
      <c r="B112" s="37">
        <v>44</v>
      </c>
      <c r="C112" s="37">
        <v>55</v>
      </c>
      <c r="D112" s="15"/>
      <c r="E112" s="58">
        <v>634973.5</v>
      </c>
      <c r="F112" s="58">
        <v>0</v>
      </c>
      <c r="G112" s="58">
        <v>0</v>
      </c>
      <c r="H112" s="58">
        <f t="shared" si="51"/>
        <v>634973.5</v>
      </c>
      <c r="I112" s="58"/>
      <c r="J112" s="58"/>
      <c r="K112" s="58"/>
      <c r="L112" s="58"/>
      <c r="M112" s="58"/>
      <c r="N112" s="58">
        <f>H112+I112+J112+K112+L112+M112</f>
        <v>634973.5</v>
      </c>
    </row>
    <row r="113" spans="1:14" ht="15.75" x14ac:dyDescent="0.25">
      <c r="A113" s="18"/>
      <c r="B113" s="37"/>
      <c r="C113" s="37"/>
      <c r="D113" s="15"/>
      <c r="E113" s="49">
        <v>0</v>
      </c>
      <c r="F113" s="49"/>
      <c r="G113" s="49"/>
      <c r="H113" s="49">
        <f t="shared" si="51"/>
        <v>0</v>
      </c>
      <c r="I113" s="49"/>
      <c r="J113" s="49"/>
      <c r="K113" s="49"/>
      <c r="L113" s="49"/>
      <c r="M113" s="49"/>
      <c r="N113" s="49">
        <f>H113+I113+J113+K113+L113+M113</f>
        <v>0</v>
      </c>
    </row>
    <row r="114" spans="1:14" x14ac:dyDescent="0.2">
      <c r="A114" s="17" t="s">
        <v>12</v>
      </c>
      <c r="B114" s="37">
        <v>60</v>
      </c>
      <c r="C114" s="37">
        <v>61</v>
      </c>
      <c r="D114" s="15"/>
      <c r="E114" s="59">
        <v>1743750.7095888299</v>
      </c>
      <c r="F114" s="59">
        <v>0</v>
      </c>
      <c r="G114" s="59">
        <v>0</v>
      </c>
      <c r="H114" s="59">
        <f t="shared" si="51"/>
        <v>1743750.7095888299</v>
      </c>
      <c r="I114" s="59"/>
      <c r="J114" s="59"/>
      <c r="K114" s="59"/>
      <c r="L114" s="59"/>
      <c r="M114" s="59"/>
      <c r="N114" s="59">
        <f>H114+I114+J114+K114+L114+M114</f>
        <v>1743750.7095888299</v>
      </c>
    </row>
    <row r="115" spans="1:14" ht="15.75" x14ac:dyDescent="0.25">
      <c r="A115" s="8"/>
      <c r="B115" s="37"/>
      <c r="C115" s="37"/>
      <c r="D115" s="15"/>
      <c r="E115" s="49">
        <v>0</v>
      </c>
      <c r="F115" s="49"/>
      <c r="G115" s="49"/>
      <c r="H115" s="49">
        <f t="shared" si="51"/>
        <v>0</v>
      </c>
      <c r="I115" s="49"/>
      <c r="J115" s="49"/>
      <c r="K115" s="49"/>
      <c r="L115" s="49"/>
      <c r="M115" s="49"/>
      <c r="N115" s="49">
        <f>H115+I115+J115+K115+L115+M115</f>
        <v>0</v>
      </c>
    </row>
    <row r="116" spans="1:14" ht="15.75" x14ac:dyDescent="0.25">
      <c r="A116" s="8" t="s">
        <v>3</v>
      </c>
      <c r="B116" s="37"/>
      <c r="C116" s="38"/>
      <c r="D116" s="15"/>
      <c r="E116" s="49">
        <f>E117+E120+E125+E128+E132</f>
        <v>1625619.2776372223</v>
      </c>
      <c r="F116" s="49">
        <f>F117+F120+F125+F128+F132</f>
        <v>-212000.31325022568</v>
      </c>
      <c r="G116" s="49">
        <f>G117+G120+G125+G128+G132</f>
        <v>21237.55995196</v>
      </c>
      <c r="H116" s="49">
        <f t="shared" si="51"/>
        <v>1434856.5243389567</v>
      </c>
      <c r="I116" s="49">
        <f>I117+I120+I125+I128+I132</f>
        <v>27061.70549484366</v>
      </c>
      <c r="J116" s="49">
        <f t="shared" ref="J116:M116" si="57">J117+J120+J125+J128+J132</f>
        <v>7183.5155483019953</v>
      </c>
      <c r="K116" s="49">
        <f t="shared" si="57"/>
        <v>0</v>
      </c>
      <c r="L116" s="49">
        <f t="shared" si="57"/>
        <v>0</v>
      </c>
      <c r="M116" s="49">
        <f t="shared" si="57"/>
        <v>0</v>
      </c>
      <c r="N116" s="49">
        <f>H116+I116+J116+K116+L116+M116</f>
        <v>1469101.7453821024</v>
      </c>
    </row>
    <row r="117" spans="1:14" x14ac:dyDescent="0.2">
      <c r="A117" s="17" t="s">
        <v>4</v>
      </c>
      <c r="B117" s="39"/>
      <c r="C117" s="39"/>
      <c r="D117" s="20"/>
      <c r="E117" s="16">
        <f>E118</f>
        <v>705586.03914365312</v>
      </c>
      <c r="F117" s="16">
        <f t="shared" ref="F117:M117" si="58">F118</f>
        <v>-203343.77762600701</v>
      </c>
      <c r="G117" s="16">
        <f t="shared" si="58"/>
        <v>0</v>
      </c>
      <c r="H117" s="16">
        <f t="shared" si="51"/>
        <v>502242.26151764614</v>
      </c>
      <c r="I117" s="16">
        <f t="shared" si="58"/>
        <v>27061.70549484366</v>
      </c>
      <c r="J117" s="16">
        <f t="shared" si="58"/>
        <v>3515.0287761184973</v>
      </c>
      <c r="K117" s="16">
        <f t="shared" si="58"/>
        <v>0</v>
      </c>
      <c r="L117" s="16">
        <f t="shared" si="58"/>
        <v>0</v>
      </c>
      <c r="M117" s="16">
        <f t="shared" si="58"/>
        <v>0</v>
      </c>
      <c r="N117" s="16">
        <f>H117+I117+J117+K117+L117+M117</f>
        <v>532818.99578860833</v>
      </c>
    </row>
    <row r="118" spans="1:14" x14ac:dyDescent="0.2">
      <c r="A118" s="18" t="s">
        <v>5</v>
      </c>
      <c r="B118" s="37">
        <v>20</v>
      </c>
      <c r="C118" s="37">
        <v>50</v>
      </c>
      <c r="D118" s="15"/>
      <c r="E118" s="58">
        <v>705586.03914365312</v>
      </c>
      <c r="F118" s="58">
        <v>-203343.77762600701</v>
      </c>
      <c r="G118" s="58">
        <v>0</v>
      </c>
      <c r="H118" s="58">
        <f t="shared" si="51"/>
        <v>502242.26151764614</v>
      </c>
      <c r="I118" s="58">
        <v>27061.70549484366</v>
      </c>
      <c r="J118" s="58">
        <v>3515.0287761184973</v>
      </c>
      <c r="K118" s="58"/>
      <c r="L118" s="58"/>
      <c r="M118" s="58"/>
      <c r="N118" s="58">
        <f>H118+I118+J118+K118+L118+M118</f>
        <v>532818.99578860833</v>
      </c>
    </row>
    <row r="119" spans="1:14" ht="15.75" x14ac:dyDescent="0.25">
      <c r="A119" s="18"/>
      <c r="B119" s="37"/>
      <c r="C119" s="37"/>
      <c r="D119" s="15"/>
      <c r="E119" s="49">
        <v>0</v>
      </c>
      <c r="F119" s="49"/>
      <c r="G119" s="49"/>
      <c r="H119" s="49">
        <f t="shared" si="51"/>
        <v>0</v>
      </c>
      <c r="I119" s="49"/>
      <c r="J119" s="49"/>
      <c r="K119" s="49"/>
      <c r="L119" s="49"/>
      <c r="M119" s="49"/>
      <c r="N119" s="49">
        <f>H119+I119+J119+K119+L119+M119</f>
        <v>0</v>
      </c>
    </row>
    <row r="120" spans="1:14" x14ac:dyDescent="0.2">
      <c r="A120" s="23" t="s">
        <v>13</v>
      </c>
      <c r="B120" s="40"/>
      <c r="C120" s="41"/>
      <c r="D120" s="20"/>
      <c r="E120" s="16">
        <f>E121+E122+E123</f>
        <v>177538.86992304004</v>
      </c>
      <c r="F120" s="16">
        <f t="shared" ref="F120:M120" si="59">F121+F122+F123</f>
        <v>-8656.5356242186608</v>
      </c>
      <c r="G120" s="16">
        <f t="shared" si="59"/>
        <v>21237.55995196</v>
      </c>
      <c r="H120" s="16">
        <f t="shared" si="51"/>
        <v>190119.89425078136</v>
      </c>
      <c r="I120" s="16">
        <f t="shared" si="59"/>
        <v>0</v>
      </c>
      <c r="J120" s="16">
        <f t="shared" si="59"/>
        <v>3332.1456263364362</v>
      </c>
      <c r="K120" s="16">
        <f t="shared" si="59"/>
        <v>0</v>
      </c>
      <c r="L120" s="16">
        <f t="shared" si="59"/>
        <v>0</v>
      </c>
      <c r="M120" s="16">
        <f t="shared" si="59"/>
        <v>0</v>
      </c>
      <c r="N120" s="16">
        <f>H120+I120+J120+K120+L120+M120</f>
        <v>193452.03987711779</v>
      </c>
    </row>
    <row r="121" spans="1:14" x14ac:dyDescent="0.2">
      <c r="A121" s="18" t="s">
        <v>8</v>
      </c>
      <c r="B121" s="37">
        <v>20</v>
      </c>
      <c r="C121" s="37">
        <v>55</v>
      </c>
      <c r="D121" s="15"/>
      <c r="E121" s="58">
        <v>73079.824731615023</v>
      </c>
      <c r="F121" s="58">
        <v>-8656.5356242186608</v>
      </c>
      <c r="G121" s="58">
        <v>0</v>
      </c>
      <c r="H121" s="58">
        <f t="shared" si="51"/>
        <v>64423.289107396362</v>
      </c>
      <c r="I121" s="58"/>
      <c r="J121" s="58"/>
      <c r="K121" s="58"/>
      <c r="L121" s="58"/>
      <c r="M121" s="58"/>
      <c r="N121" s="58">
        <f>H121+I121+J121+K121+L121+M121</f>
        <v>64423.289107396362</v>
      </c>
    </row>
    <row r="122" spans="1:14" x14ac:dyDescent="0.2">
      <c r="A122" s="18" t="s">
        <v>9</v>
      </c>
      <c r="B122" s="37">
        <v>20</v>
      </c>
      <c r="C122" s="37">
        <v>55</v>
      </c>
      <c r="D122" s="15" t="s">
        <v>10</v>
      </c>
      <c r="E122" s="58">
        <v>104459.045191425</v>
      </c>
      <c r="F122" s="58">
        <v>0</v>
      </c>
      <c r="G122" s="58">
        <v>0</v>
      </c>
      <c r="H122" s="58">
        <f t="shared" si="51"/>
        <v>104459.045191425</v>
      </c>
      <c r="I122" s="58"/>
      <c r="J122" s="58"/>
      <c r="K122" s="58"/>
      <c r="L122" s="58"/>
      <c r="M122" s="58"/>
      <c r="N122" s="58">
        <f>H122+I122+J122+K122+L122+M122</f>
        <v>104459.045191425</v>
      </c>
    </row>
    <row r="123" spans="1:14" x14ac:dyDescent="0.2">
      <c r="A123" s="71" t="s">
        <v>42</v>
      </c>
      <c r="B123" s="15">
        <v>20</v>
      </c>
      <c r="C123" s="15">
        <v>55</v>
      </c>
      <c r="D123" s="15" t="s">
        <v>39</v>
      </c>
      <c r="E123" s="58">
        <v>0</v>
      </c>
      <c r="F123" s="58"/>
      <c r="G123" s="57">
        <v>21237.55995196</v>
      </c>
      <c r="H123" s="58">
        <f t="shared" si="51"/>
        <v>21237.55995196</v>
      </c>
      <c r="I123" s="58"/>
      <c r="J123" s="57">
        <v>3332.1456263364362</v>
      </c>
      <c r="K123" s="58"/>
      <c r="L123" s="58"/>
      <c r="M123" s="58"/>
      <c r="N123" s="58">
        <f>H123+I123+J123+K123+L123+M123</f>
        <v>24569.705578296438</v>
      </c>
    </row>
    <row r="124" spans="1:14" ht="15.75" x14ac:dyDescent="0.25">
      <c r="A124" s="18"/>
      <c r="B124" s="37"/>
      <c r="C124" s="37"/>
      <c r="D124" s="15"/>
      <c r="E124" s="49">
        <v>0</v>
      </c>
      <c r="F124" s="49"/>
      <c r="G124" s="49"/>
      <c r="H124" s="49">
        <f t="shared" si="51"/>
        <v>0</v>
      </c>
      <c r="I124" s="49"/>
      <c r="J124" s="49"/>
      <c r="K124" s="49"/>
      <c r="L124" s="49"/>
      <c r="M124" s="49"/>
      <c r="N124" s="49">
        <f>H124+I124+J124+K124+L124+M124</f>
        <v>0</v>
      </c>
    </row>
    <row r="125" spans="1:14" x14ac:dyDescent="0.2">
      <c r="A125" s="17" t="s">
        <v>29</v>
      </c>
      <c r="B125" s="40"/>
      <c r="C125" s="40"/>
      <c r="D125" s="45"/>
      <c r="E125" s="16">
        <f>E126</f>
        <v>23533.037300508498</v>
      </c>
      <c r="F125" s="16">
        <f t="shared" ref="F125:M125" si="60">F126</f>
        <v>0</v>
      </c>
      <c r="G125" s="16">
        <f t="shared" si="60"/>
        <v>0</v>
      </c>
      <c r="H125" s="16">
        <f t="shared" si="51"/>
        <v>23533.037300508498</v>
      </c>
      <c r="I125" s="16">
        <f t="shared" si="60"/>
        <v>0</v>
      </c>
      <c r="J125" s="16">
        <f t="shared" si="60"/>
        <v>336.34114584706208</v>
      </c>
      <c r="K125" s="16">
        <f t="shared" si="60"/>
        <v>0</v>
      </c>
      <c r="L125" s="16">
        <f t="shared" si="60"/>
        <v>0</v>
      </c>
      <c r="M125" s="16">
        <f t="shared" si="60"/>
        <v>0</v>
      </c>
      <c r="N125" s="16">
        <f>H125+I125+J125+K125+L125+M125</f>
        <v>23869.37844635556</v>
      </c>
    </row>
    <row r="126" spans="1:14" x14ac:dyDescent="0.2">
      <c r="A126" s="18" t="s">
        <v>30</v>
      </c>
      <c r="B126" s="37">
        <v>20</v>
      </c>
      <c r="C126" s="37">
        <v>15</v>
      </c>
      <c r="D126" s="15" t="s">
        <v>31</v>
      </c>
      <c r="E126" s="58">
        <v>23533.037300508498</v>
      </c>
      <c r="F126" s="58">
        <v>0</v>
      </c>
      <c r="G126" s="58">
        <v>0</v>
      </c>
      <c r="H126" s="58">
        <f t="shared" si="51"/>
        <v>23533.037300508498</v>
      </c>
      <c r="I126" s="58"/>
      <c r="J126" s="58">
        <v>336.34114584706208</v>
      </c>
      <c r="K126" s="58"/>
      <c r="L126" s="58"/>
      <c r="M126" s="58"/>
      <c r="N126" s="58">
        <f>H126+I126+J126+K126+L126+M126</f>
        <v>23869.37844635556</v>
      </c>
    </row>
    <row r="127" spans="1:14" ht="15.75" x14ac:dyDescent="0.25">
      <c r="A127" s="18"/>
      <c r="B127" s="37"/>
      <c r="C127" s="37"/>
      <c r="D127" s="15"/>
      <c r="E127" s="49">
        <v>0</v>
      </c>
      <c r="F127" s="49"/>
      <c r="G127" s="49"/>
      <c r="H127" s="49">
        <f t="shared" si="51"/>
        <v>0</v>
      </c>
      <c r="I127" s="49"/>
      <c r="J127" s="49"/>
      <c r="K127" s="49"/>
      <c r="L127" s="49"/>
      <c r="M127" s="49"/>
      <c r="N127" s="49">
        <f>H127+I127+J127+K127+L127+M127</f>
        <v>0</v>
      </c>
    </row>
    <row r="128" spans="1:14" x14ac:dyDescent="0.2">
      <c r="A128" s="17" t="s">
        <v>27</v>
      </c>
      <c r="B128" s="40"/>
      <c r="C128" s="42"/>
      <c r="D128" s="42"/>
      <c r="E128" s="16">
        <f>E129+E130</f>
        <v>205873.3939463268</v>
      </c>
      <c r="F128" s="16">
        <f t="shared" ref="F128:G128" si="61">F129+F130</f>
        <v>0</v>
      </c>
      <c r="G128" s="16">
        <f t="shared" si="61"/>
        <v>0</v>
      </c>
      <c r="H128" s="16">
        <f t="shared" si="51"/>
        <v>205873.3939463268</v>
      </c>
      <c r="I128" s="16"/>
      <c r="J128" s="16"/>
      <c r="K128" s="16"/>
      <c r="L128" s="16"/>
      <c r="M128" s="16"/>
      <c r="N128" s="16">
        <f>H128+I128+J128+K128+L128+M128</f>
        <v>205873.3939463268</v>
      </c>
    </row>
    <row r="129" spans="1:14" x14ac:dyDescent="0.2">
      <c r="A129" s="18" t="s">
        <v>4</v>
      </c>
      <c r="B129" s="37">
        <v>44</v>
      </c>
      <c r="C129" s="37">
        <v>50</v>
      </c>
      <c r="D129" s="15"/>
      <c r="E129" s="58">
        <v>144865.01028643601</v>
      </c>
      <c r="F129" s="58">
        <v>0</v>
      </c>
      <c r="G129" s="58">
        <v>0</v>
      </c>
      <c r="H129" s="58">
        <f t="shared" si="51"/>
        <v>144865.01028643601</v>
      </c>
      <c r="I129" s="58"/>
      <c r="J129" s="58"/>
      <c r="K129" s="58"/>
      <c r="L129" s="58"/>
      <c r="M129" s="58"/>
      <c r="N129" s="58">
        <f>H129+I129+J129+K129+L129+M129</f>
        <v>144865.01028643601</v>
      </c>
    </row>
    <row r="130" spans="1:14" x14ac:dyDescent="0.2">
      <c r="A130" s="18" t="s">
        <v>8</v>
      </c>
      <c r="B130" s="37">
        <v>44</v>
      </c>
      <c r="C130" s="37">
        <v>55</v>
      </c>
      <c r="D130" s="15"/>
      <c r="E130" s="58">
        <v>61008.383659890802</v>
      </c>
      <c r="F130" s="58">
        <v>0</v>
      </c>
      <c r="G130" s="58">
        <v>0</v>
      </c>
      <c r="H130" s="58">
        <f t="shared" si="51"/>
        <v>61008.383659890802</v>
      </c>
      <c r="I130" s="58"/>
      <c r="J130" s="58"/>
      <c r="K130" s="58"/>
      <c r="L130" s="58"/>
      <c r="M130" s="58"/>
      <c r="N130" s="58">
        <f>H130+I130+J130+K130+L130+M130</f>
        <v>61008.383659890802</v>
      </c>
    </row>
    <row r="131" spans="1:14" ht="15.75" x14ac:dyDescent="0.25">
      <c r="A131" s="18"/>
      <c r="B131" s="37"/>
      <c r="C131" s="37"/>
      <c r="D131" s="15"/>
      <c r="E131" s="49">
        <v>0</v>
      </c>
      <c r="F131" s="49"/>
      <c r="G131" s="49"/>
      <c r="H131" s="49">
        <f t="shared" si="51"/>
        <v>0</v>
      </c>
      <c r="I131" s="49"/>
      <c r="J131" s="49"/>
      <c r="K131" s="49"/>
      <c r="L131" s="49"/>
      <c r="M131" s="49"/>
      <c r="N131" s="49">
        <f>H131+I131+J131+K131+L131+M131</f>
        <v>0</v>
      </c>
    </row>
    <row r="132" spans="1:14" x14ac:dyDescent="0.2">
      <c r="A132" s="17" t="s">
        <v>12</v>
      </c>
      <c r="B132" s="37">
        <v>60</v>
      </c>
      <c r="C132" s="37">
        <v>61</v>
      </c>
      <c r="D132" s="15"/>
      <c r="E132" s="59">
        <v>513087.937323694</v>
      </c>
      <c r="F132" s="59">
        <v>0</v>
      </c>
      <c r="G132" s="59">
        <v>0</v>
      </c>
      <c r="H132" s="59">
        <f t="shared" si="51"/>
        <v>513087.937323694</v>
      </c>
      <c r="I132" s="59"/>
      <c r="J132" s="59"/>
      <c r="K132" s="59"/>
      <c r="L132" s="59"/>
      <c r="M132" s="59"/>
      <c r="N132" s="59">
        <f>H132+I132+J132+K132+L132+M132</f>
        <v>513087.937323694</v>
      </c>
    </row>
    <row r="133" spans="1:14" ht="15.75" x14ac:dyDescent="0.25">
      <c r="A133" s="8"/>
      <c r="B133" s="37"/>
      <c r="C133" s="37"/>
      <c r="D133" s="15"/>
      <c r="E133" s="1">
        <v>0</v>
      </c>
      <c r="H133" s="1">
        <f t="shared" si="51"/>
        <v>0</v>
      </c>
      <c r="N133" s="1">
        <f>H133+I133+J133+K133+L133+M133</f>
        <v>0</v>
      </c>
    </row>
    <row r="134" spans="1:14" ht="15.75" x14ac:dyDescent="0.25">
      <c r="A134" s="8" t="s">
        <v>22</v>
      </c>
      <c r="B134" s="37"/>
      <c r="C134" s="38"/>
      <c r="D134" s="15"/>
      <c r="E134" s="49">
        <f>E135+E138+E143+E146+E150</f>
        <v>158540.62932331374</v>
      </c>
      <c r="F134" s="49">
        <f>F135+F138+F143+F146+F150</f>
        <v>-28169.67018846302</v>
      </c>
      <c r="G134" s="49">
        <f>G135+G138+G143+G146+G150</f>
        <v>2115.0989486275198</v>
      </c>
      <c r="H134" s="49">
        <f t="shared" si="51"/>
        <v>132486.05808347824</v>
      </c>
      <c r="I134" s="49">
        <f>I135+I138+I143+I146+I150</f>
        <v>3353.5706675476163</v>
      </c>
      <c r="J134" s="49">
        <f t="shared" ref="J134:M134" si="62">J135+J138+J143+J146+J150</f>
        <v>890.20357705274887</v>
      </c>
      <c r="K134" s="49">
        <f t="shared" si="62"/>
        <v>0</v>
      </c>
      <c r="L134" s="49">
        <f t="shared" si="62"/>
        <v>0</v>
      </c>
      <c r="M134" s="49">
        <f t="shared" si="62"/>
        <v>0</v>
      </c>
      <c r="N134" s="49">
        <f>H134+I134+J134+K134+L134+M134</f>
        <v>136729.8323280786</v>
      </c>
    </row>
    <row r="135" spans="1:14" x14ac:dyDescent="0.2">
      <c r="A135" s="17" t="s">
        <v>4</v>
      </c>
      <c r="B135" s="39"/>
      <c r="C135" s="39"/>
      <c r="D135" s="20"/>
      <c r="E135" s="16">
        <f>E136</f>
        <v>65935.084430322488</v>
      </c>
      <c r="F135" s="16">
        <f t="shared" ref="F135:M135" si="63">F136</f>
        <v>-27307.545281507701</v>
      </c>
      <c r="G135" s="16">
        <f t="shared" si="63"/>
        <v>0</v>
      </c>
      <c r="H135" s="16">
        <f t="shared" si="51"/>
        <v>38627.539148814787</v>
      </c>
      <c r="I135" s="16">
        <f t="shared" si="63"/>
        <v>3353.5706675476163</v>
      </c>
      <c r="J135" s="16">
        <f t="shared" si="63"/>
        <v>435.59329257436809</v>
      </c>
      <c r="K135" s="16">
        <f t="shared" si="63"/>
        <v>0</v>
      </c>
      <c r="L135" s="16">
        <f t="shared" si="63"/>
        <v>0</v>
      </c>
      <c r="M135" s="16">
        <f t="shared" si="63"/>
        <v>0</v>
      </c>
      <c r="N135" s="16">
        <f>H135+I135+J135+K135+L135+M135</f>
        <v>42416.703108936774</v>
      </c>
    </row>
    <row r="136" spans="1:14" x14ac:dyDescent="0.2">
      <c r="A136" s="18" t="s">
        <v>5</v>
      </c>
      <c r="B136" s="37">
        <v>20</v>
      </c>
      <c r="C136" s="37">
        <v>50</v>
      </c>
      <c r="D136" s="15"/>
      <c r="E136" s="57">
        <v>65935.084430322488</v>
      </c>
      <c r="F136" s="57">
        <v>-27307.545281507701</v>
      </c>
      <c r="G136" s="57">
        <v>0</v>
      </c>
      <c r="H136" s="57">
        <f t="shared" si="51"/>
        <v>38627.539148814787</v>
      </c>
      <c r="I136" s="57">
        <v>3353.5706675476163</v>
      </c>
      <c r="J136" s="57">
        <v>435.59329257436809</v>
      </c>
      <c r="K136" s="57"/>
      <c r="L136" s="57"/>
      <c r="M136" s="57"/>
      <c r="N136" s="57">
        <f>H136+I136+J136+K136+L136+M136</f>
        <v>42416.703108936774</v>
      </c>
    </row>
    <row r="137" spans="1:14" ht="15.75" x14ac:dyDescent="0.25">
      <c r="A137" s="18"/>
      <c r="B137" s="37"/>
      <c r="C137" s="37"/>
      <c r="D137" s="15"/>
      <c r="E137" s="49">
        <v>0</v>
      </c>
      <c r="F137" s="49"/>
      <c r="G137" s="49"/>
      <c r="H137" s="49">
        <f t="shared" si="51"/>
        <v>0</v>
      </c>
      <c r="I137" s="49"/>
      <c r="J137" s="49"/>
      <c r="K137" s="49"/>
      <c r="L137" s="49"/>
      <c r="M137" s="49"/>
      <c r="N137" s="49">
        <f>H137+I137+J137+K137+L137+M137</f>
        <v>0</v>
      </c>
    </row>
    <row r="138" spans="1:14" x14ac:dyDescent="0.2">
      <c r="A138" s="23" t="s">
        <v>13</v>
      </c>
      <c r="B138" s="40"/>
      <c r="C138" s="41"/>
      <c r="D138" s="20"/>
      <c r="E138" s="16">
        <f>E139+E140+E141</f>
        <v>17818.263345974199</v>
      </c>
      <c r="F138" s="16">
        <f t="shared" ref="F138:M138" si="64">F139+F140+F141</f>
        <v>-862.12490695531903</v>
      </c>
      <c r="G138" s="16">
        <f t="shared" si="64"/>
        <v>2115.0989486275198</v>
      </c>
      <c r="H138" s="16">
        <f t="shared" si="51"/>
        <v>19071.237387646401</v>
      </c>
      <c r="I138" s="16">
        <f t="shared" si="64"/>
        <v>0</v>
      </c>
      <c r="J138" s="16">
        <f t="shared" si="64"/>
        <v>412.92984415221662</v>
      </c>
      <c r="K138" s="16">
        <f t="shared" si="64"/>
        <v>0</v>
      </c>
      <c r="L138" s="16">
        <f t="shared" si="64"/>
        <v>0</v>
      </c>
      <c r="M138" s="16">
        <f t="shared" si="64"/>
        <v>0</v>
      </c>
      <c r="N138" s="16">
        <f>H138+I138+J138+K138+L138+M138</f>
        <v>19484.167231798616</v>
      </c>
    </row>
    <row r="139" spans="1:14" x14ac:dyDescent="0.2">
      <c r="A139" s="18" t="s">
        <v>8</v>
      </c>
      <c r="B139" s="37">
        <v>20</v>
      </c>
      <c r="C139" s="37">
        <v>55</v>
      </c>
      <c r="D139" s="15"/>
      <c r="E139" s="58">
        <v>7414.9431802180989</v>
      </c>
      <c r="F139" s="58">
        <v>-862.12490695531903</v>
      </c>
      <c r="G139" s="58">
        <v>0</v>
      </c>
      <c r="H139" s="58">
        <f t="shared" si="51"/>
        <v>6552.8182732627802</v>
      </c>
      <c r="I139" s="58"/>
      <c r="J139" s="58"/>
      <c r="K139" s="58"/>
      <c r="L139" s="58"/>
      <c r="M139" s="58"/>
      <c r="N139" s="58">
        <f>H139+I139+J139+K139+L139+M139</f>
        <v>6552.8182732627802</v>
      </c>
    </row>
    <row r="140" spans="1:14" ht="13.5" customHeight="1" x14ac:dyDescent="0.2">
      <c r="A140" s="18" t="s">
        <v>9</v>
      </c>
      <c r="B140" s="37">
        <v>20</v>
      </c>
      <c r="C140" s="37">
        <v>55</v>
      </c>
      <c r="D140" s="15" t="s">
        <v>10</v>
      </c>
      <c r="E140" s="58">
        <v>10403.3201657561</v>
      </c>
      <c r="F140" s="58">
        <v>0</v>
      </c>
      <c r="G140" s="58">
        <v>0</v>
      </c>
      <c r="H140" s="58">
        <f t="shared" si="51"/>
        <v>10403.3201657561</v>
      </c>
      <c r="I140" s="58"/>
      <c r="J140" s="58"/>
      <c r="K140" s="58"/>
      <c r="L140" s="58"/>
      <c r="M140" s="58"/>
      <c r="N140" s="58">
        <f>H140+I140+J140+K140+L140+M140</f>
        <v>10403.3201657561</v>
      </c>
    </row>
    <row r="141" spans="1:14" ht="13.5" customHeight="1" x14ac:dyDescent="0.2">
      <c r="A141" s="71" t="s">
        <v>42</v>
      </c>
      <c r="B141" s="15">
        <v>20</v>
      </c>
      <c r="C141" s="15">
        <v>55</v>
      </c>
      <c r="D141" s="15" t="s">
        <v>39</v>
      </c>
      <c r="E141" s="58">
        <v>0</v>
      </c>
      <c r="F141" s="58"/>
      <c r="G141" s="57">
        <v>2115.0989486275198</v>
      </c>
      <c r="H141" s="58">
        <f t="shared" si="51"/>
        <v>2115.0989486275198</v>
      </c>
      <c r="I141" s="58"/>
      <c r="J141" s="57">
        <v>412.92984415221662</v>
      </c>
      <c r="K141" s="58"/>
      <c r="L141" s="58"/>
      <c r="M141" s="58"/>
      <c r="N141" s="58">
        <f>H141+I141+J141+K141+L141+M141</f>
        <v>2528.0287927797362</v>
      </c>
    </row>
    <row r="142" spans="1:14" ht="15.75" x14ac:dyDescent="0.25">
      <c r="A142" s="18"/>
      <c r="B142" s="37"/>
      <c r="C142" s="37"/>
      <c r="D142" s="15"/>
      <c r="E142" s="49">
        <v>0</v>
      </c>
      <c r="F142" s="49"/>
      <c r="G142" s="49"/>
      <c r="H142" s="49">
        <f t="shared" si="51"/>
        <v>0</v>
      </c>
      <c r="I142" s="49"/>
      <c r="J142" s="49"/>
      <c r="K142" s="49"/>
      <c r="L142" s="49"/>
      <c r="M142" s="49"/>
      <c r="N142" s="49">
        <f>H142+I142+J142+K142+L142+M142</f>
        <v>0</v>
      </c>
    </row>
    <row r="143" spans="1:14" x14ac:dyDescent="0.2">
      <c r="A143" s="17" t="s">
        <v>29</v>
      </c>
      <c r="B143" s="40"/>
      <c r="C143" s="40"/>
      <c r="D143" s="45"/>
      <c r="E143" s="16">
        <f>E144</f>
        <v>8097.9025345686696</v>
      </c>
      <c r="F143" s="16">
        <f t="shared" ref="F143:M143" si="65">F144</f>
        <v>0</v>
      </c>
      <c r="G143" s="16">
        <f t="shared" si="65"/>
        <v>0</v>
      </c>
      <c r="H143" s="16">
        <f t="shared" si="51"/>
        <v>8097.9025345686696</v>
      </c>
      <c r="I143" s="16">
        <f t="shared" si="65"/>
        <v>0</v>
      </c>
      <c r="J143" s="16">
        <f t="shared" si="65"/>
        <v>41.680440326164209</v>
      </c>
      <c r="K143" s="16">
        <f t="shared" si="65"/>
        <v>0</v>
      </c>
      <c r="L143" s="16">
        <f t="shared" si="65"/>
        <v>0</v>
      </c>
      <c r="M143" s="16">
        <f t="shared" si="65"/>
        <v>0</v>
      </c>
      <c r="N143" s="16">
        <f>H143+I143+J143+K143+L143+M143</f>
        <v>8139.5829748948336</v>
      </c>
    </row>
    <row r="144" spans="1:14" x14ac:dyDescent="0.2">
      <c r="A144" s="18" t="s">
        <v>30</v>
      </c>
      <c r="B144" s="37">
        <v>20</v>
      </c>
      <c r="C144" s="37">
        <v>15</v>
      </c>
      <c r="D144" s="15" t="s">
        <v>31</v>
      </c>
      <c r="E144" s="58">
        <v>8097.9025345686696</v>
      </c>
      <c r="F144" s="58">
        <v>0</v>
      </c>
      <c r="G144" s="58">
        <v>0</v>
      </c>
      <c r="H144" s="58">
        <f t="shared" si="51"/>
        <v>8097.9025345686696</v>
      </c>
      <c r="I144" s="58"/>
      <c r="J144" s="58">
        <v>41.680440326164209</v>
      </c>
      <c r="K144" s="58"/>
      <c r="L144" s="58"/>
      <c r="M144" s="58"/>
      <c r="N144" s="58">
        <f>H144+I144+J144+K144+L144+M144</f>
        <v>8139.5829748948336</v>
      </c>
    </row>
    <row r="145" spans="1:14" ht="15.75" x14ac:dyDescent="0.25">
      <c r="A145" s="18"/>
      <c r="B145" s="37"/>
      <c r="C145" s="37"/>
      <c r="D145" s="15"/>
      <c r="E145" s="49">
        <v>0</v>
      </c>
      <c r="F145" s="49"/>
      <c r="G145" s="49"/>
      <c r="H145" s="49">
        <f t="shared" si="51"/>
        <v>0</v>
      </c>
      <c r="I145" s="49"/>
      <c r="J145" s="49"/>
      <c r="K145" s="49"/>
      <c r="L145" s="49"/>
      <c r="M145" s="49"/>
      <c r="N145" s="49">
        <f>H145+I145+J145+K145+L145+M145</f>
        <v>0</v>
      </c>
    </row>
    <row r="146" spans="1:14" x14ac:dyDescent="0.2">
      <c r="A146" s="17" t="s">
        <v>27</v>
      </c>
      <c r="B146" s="40"/>
      <c r="C146" s="42"/>
      <c r="D146" s="42"/>
      <c r="E146" s="16">
        <f>E147+E148</f>
        <v>18973.907969085769</v>
      </c>
      <c r="F146" s="16">
        <f t="shared" ref="F146:G146" si="66">F147+F148</f>
        <v>0</v>
      </c>
      <c r="G146" s="16">
        <f t="shared" si="66"/>
        <v>0</v>
      </c>
      <c r="H146" s="16">
        <f t="shared" si="51"/>
        <v>18973.907969085769</v>
      </c>
      <c r="I146" s="16"/>
      <c r="J146" s="16"/>
      <c r="K146" s="16"/>
      <c r="L146" s="16"/>
      <c r="M146" s="16"/>
      <c r="N146" s="16">
        <f>H146+I146+J146+K146+L146+M146</f>
        <v>18973.907969085769</v>
      </c>
    </row>
    <row r="147" spans="1:14" x14ac:dyDescent="0.2">
      <c r="A147" s="18" t="s">
        <v>4</v>
      </c>
      <c r="B147" s="37">
        <v>44</v>
      </c>
      <c r="C147" s="37">
        <v>50</v>
      </c>
      <c r="D147" s="15"/>
      <c r="E147" s="58">
        <v>11620.193680488201</v>
      </c>
      <c r="F147" s="58">
        <v>0</v>
      </c>
      <c r="G147" s="58">
        <v>0</v>
      </c>
      <c r="H147" s="58">
        <f t="shared" si="51"/>
        <v>11620.193680488201</v>
      </c>
      <c r="I147" s="58"/>
      <c r="J147" s="58"/>
      <c r="K147" s="58"/>
      <c r="L147" s="58"/>
      <c r="M147" s="58"/>
      <c r="N147" s="58">
        <f>H147+I147+J147+K147+L147+M147</f>
        <v>11620.193680488201</v>
      </c>
    </row>
    <row r="148" spans="1:14" x14ac:dyDescent="0.2">
      <c r="A148" s="18" t="s">
        <v>8</v>
      </c>
      <c r="B148" s="37">
        <v>44</v>
      </c>
      <c r="C148" s="37">
        <v>55</v>
      </c>
      <c r="D148" s="15"/>
      <c r="E148" s="58">
        <v>7353.71428859757</v>
      </c>
      <c r="F148" s="58">
        <v>0</v>
      </c>
      <c r="G148" s="58">
        <v>0</v>
      </c>
      <c r="H148" s="58">
        <f t="shared" si="51"/>
        <v>7353.71428859757</v>
      </c>
      <c r="I148" s="58"/>
      <c r="J148" s="58"/>
      <c r="K148" s="58"/>
      <c r="L148" s="58"/>
      <c r="M148" s="58"/>
      <c r="N148" s="58">
        <f>H148+I148+J148+K148+L148+M148</f>
        <v>7353.71428859757</v>
      </c>
    </row>
    <row r="149" spans="1:14" ht="15.75" x14ac:dyDescent="0.25">
      <c r="A149" s="18"/>
      <c r="B149" s="37"/>
      <c r="C149" s="37"/>
      <c r="D149" s="15"/>
      <c r="E149" s="49">
        <v>0</v>
      </c>
      <c r="F149" s="49"/>
      <c r="G149" s="49"/>
      <c r="H149" s="49">
        <f t="shared" si="51"/>
        <v>0</v>
      </c>
      <c r="I149" s="49"/>
      <c r="J149" s="49"/>
      <c r="K149" s="49"/>
      <c r="L149" s="49"/>
      <c r="M149" s="49"/>
      <c r="N149" s="49">
        <f>H149+I149+J149+K149+L149+M149</f>
        <v>0</v>
      </c>
    </row>
    <row r="150" spans="1:14" x14ac:dyDescent="0.2">
      <c r="A150" s="17" t="s">
        <v>12</v>
      </c>
      <c r="B150" s="37">
        <v>60</v>
      </c>
      <c r="C150" s="37">
        <v>61</v>
      </c>
      <c r="D150" s="15"/>
      <c r="E150" s="59">
        <v>47715.471043362602</v>
      </c>
      <c r="F150" s="59">
        <v>0</v>
      </c>
      <c r="G150" s="59">
        <v>0</v>
      </c>
      <c r="H150" s="59">
        <f t="shared" si="51"/>
        <v>47715.471043362602</v>
      </c>
      <c r="I150" s="59"/>
      <c r="J150" s="59"/>
      <c r="K150" s="59"/>
      <c r="L150" s="59"/>
      <c r="M150" s="59"/>
      <c r="N150" s="59">
        <f>H150+I150+J150+K150+L150+M150</f>
        <v>47715.471043362602</v>
      </c>
    </row>
    <row r="151" spans="1:14" ht="15.75" x14ac:dyDescent="0.25">
      <c r="A151" s="8"/>
      <c r="B151" s="37"/>
      <c r="C151" s="37"/>
      <c r="D151" s="15"/>
      <c r="E151" s="49">
        <v>0</v>
      </c>
      <c r="F151" s="49"/>
      <c r="G151" s="49"/>
      <c r="H151" s="49">
        <f t="shared" si="51"/>
        <v>0</v>
      </c>
      <c r="I151" s="49"/>
      <c r="J151" s="49"/>
      <c r="K151" s="49"/>
      <c r="L151" s="49"/>
      <c r="M151" s="49"/>
      <c r="N151" s="49">
        <f>H151+I151+J151+K151+L151+M151</f>
        <v>0</v>
      </c>
    </row>
    <row r="152" spans="1:14" ht="15.75" x14ac:dyDescent="0.25">
      <c r="A152" s="8" t="s">
        <v>23</v>
      </c>
      <c r="B152" s="37"/>
      <c r="C152" s="38"/>
      <c r="D152" s="15"/>
      <c r="E152" s="49">
        <f>E153+E156+E161+E164+E168</f>
        <v>383300.62722458865</v>
      </c>
      <c r="F152" s="49">
        <f t="shared" ref="F152:M152" si="67">F153+F156+F161+F164+F168</f>
        <v>-68105.286728688268</v>
      </c>
      <c r="G152" s="49">
        <f t="shared" si="67"/>
        <v>5113.6353174209198</v>
      </c>
      <c r="H152" s="49">
        <f t="shared" si="51"/>
        <v>320308.9758133213</v>
      </c>
      <c r="I152" s="49">
        <f t="shared" si="67"/>
        <v>8108.8365911728879</v>
      </c>
      <c r="J152" s="49">
        <f t="shared" si="67"/>
        <v>2152.4864256035044</v>
      </c>
      <c r="K152" s="49">
        <f t="shared" si="67"/>
        <v>0</v>
      </c>
      <c r="L152" s="49">
        <f t="shared" si="67"/>
        <v>0</v>
      </c>
      <c r="M152" s="49">
        <f t="shared" si="67"/>
        <v>0</v>
      </c>
      <c r="N152" s="49">
        <f>H152+I152+J152+K152+L152+M152</f>
        <v>330570.29883009772</v>
      </c>
    </row>
    <row r="153" spans="1:14" x14ac:dyDescent="0.2">
      <c r="A153" s="17" t="s">
        <v>4</v>
      </c>
      <c r="B153" s="39"/>
      <c r="C153" s="39"/>
      <c r="D153" s="20"/>
      <c r="E153" s="16">
        <f>E154</f>
        <v>159410.06915512198</v>
      </c>
      <c r="F153" s="16">
        <f t="shared" ref="F153:M153" si="68">F154</f>
        <v>-66020.943405130907</v>
      </c>
      <c r="G153" s="16">
        <f t="shared" si="68"/>
        <v>0</v>
      </c>
      <c r="H153" s="16">
        <f t="shared" si="51"/>
        <v>93389.125749991072</v>
      </c>
      <c r="I153" s="16">
        <f t="shared" si="68"/>
        <v>8108.8365911728879</v>
      </c>
      <c r="J153" s="16">
        <f t="shared" si="68"/>
        <v>1053.2519454195642</v>
      </c>
      <c r="K153" s="16">
        <f t="shared" si="68"/>
        <v>0</v>
      </c>
      <c r="L153" s="16">
        <f t="shared" si="68"/>
        <v>0</v>
      </c>
      <c r="M153" s="16">
        <f t="shared" si="68"/>
        <v>0</v>
      </c>
      <c r="N153" s="16">
        <f>H153+I153+J153+K153+L153+M153</f>
        <v>102551.21428658352</v>
      </c>
    </row>
    <row r="154" spans="1:14" x14ac:dyDescent="0.2">
      <c r="A154" s="18" t="s">
        <v>5</v>
      </c>
      <c r="B154" s="37">
        <v>20</v>
      </c>
      <c r="C154" s="37">
        <v>50</v>
      </c>
      <c r="D154" s="15"/>
      <c r="E154" s="58">
        <v>159410.06915512198</v>
      </c>
      <c r="F154" s="58">
        <v>-66020.943405130907</v>
      </c>
      <c r="G154" s="58">
        <v>0</v>
      </c>
      <c r="H154" s="58">
        <f t="shared" si="51"/>
        <v>93389.125749991072</v>
      </c>
      <c r="I154" s="58">
        <v>8108.8365911728879</v>
      </c>
      <c r="J154" s="58">
        <v>1053.2519454195642</v>
      </c>
      <c r="K154" s="58"/>
      <c r="L154" s="58"/>
      <c r="M154" s="58"/>
      <c r="N154" s="58">
        <f>H154+I154+J154+K154+L154+M154</f>
        <v>102551.21428658352</v>
      </c>
    </row>
    <row r="155" spans="1:14" ht="15.75" x14ac:dyDescent="0.25">
      <c r="A155" s="18"/>
      <c r="B155" s="37"/>
      <c r="C155" s="37"/>
      <c r="D155" s="15"/>
      <c r="E155" s="49">
        <v>0</v>
      </c>
      <c r="F155" s="49"/>
      <c r="G155" s="49"/>
      <c r="H155" s="49">
        <f t="shared" si="51"/>
        <v>0</v>
      </c>
      <c r="I155" s="49"/>
      <c r="J155" s="49"/>
      <c r="K155" s="49"/>
      <c r="L155" s="49"/>
      <c r="M155" s="49"/>
      <c r="N155" s="49">
        <f>H155+I155+J155+K155+L155+M155</f>
        <v>0</v>
      </c>
    </row>
    <row r="156" spans="1:14" x14ac:dyDescent="0.2">
      <c r="A156" s="23" t="s">
        <v>13</v>
      </c>
      <c r="B156" s="40"/>
      <c r="C156" s="41"/>
      <c r="D156" s="20"/>
      <c r="E156" s="16">
        <f>E157+E158+E159</f>
        <v>43078.41</v>
      </c>
      <c r="F156" s="16">
        <f t="shared" ref="F156:M156" si="69">F157+F158+F159</f>
        <v>-2084.3433235573598</v>
      </c>
      <c r="G156" s="16">
        <f t="shared" si="69"/>
        <v>5113.6353174209198</v>
      </c>
      <c r="H156" s="16">
        <f t="shared" si="51"/>
        <v>46107.701993863564</v>
      </c>
      <c r="I156" s="16">
        <f t="shared" si="69"/>
        <v>0</v>
      </c>
      <c r="J156" s="16">
        <f t="shared" si="69"/>
        <v>998.45238457354549</v>
      </c>
      <c r="K156" s="16">
        <f t="shared" si="69"/>
        <v>0</v>
      </c>
      <c r="L156" s="16">
        <f t="shared" si="69"/>
        <v>0</v>
      </c>
      <c r="M156" s="16">
        <f t="shared" si="69"/>
        <v>0</v>
      </c>
      <c r="N156" s="16">
        <f>H156+I156+J156+K156+L156+M156</f>
        <v>47106.15437843711</v>
      </c>
    </row>
    <row r="157" spans="1:14" x14ac:dyDescent="0.2">
      <c r="A157" s="18" t="s">
        <v>8</v>
      </c>
      <c r="B157" s="37">
        <v>20</v>
      </c>
      <c r="C157" s="37">
        <v>55</v>
      </c>
      <c r="D157" s="15"/>
      <c r="E157" s="58">
        <v>17926.5</v>
      </c>
      <c r="F157" s="58">
        <v>-2084.3433235573598</v>
      </c>
      <c r="G157" s="58">
        <v>0</v>
      </c>
      <c r="H157" s="58">
        <f t="shared" si="51"/>
        <v>15842.156676442641</v>
      </c>
      <c r="I157" s="58"/>
      <c r="J157" s="58"/>
      <c r="K157" s="58"/>
      <c r="L157" s="58"/>
      <c r="M157" s="58"/>
      <c r="N157" s="58">
        <f>H157+I157+J157+K157+L157+M157</f>
        <v>15842.156676442641</v>
      </c>
    </row>
    <row r="158" spans="1:14" x14ac:dyDescent="0.2">
      <c r="A158" s="18" t="s">
        <v>9</v>
      </c>
      <c r="B158" s="37">
        <v>20</v>
      </c>
      <c r="C158" s="37">
        <v>55</v>
      </c>
      <c r="D158" s="15" t="s">
        <v>10</v>
      </c>
      <c r="E158" s="58">
        <v>25151.91</v>
      </c>
      <c r="F158" s="58">
        <v>0</v>
      </c>
      <c r="G158" s="58">
        <v>0</v>
      </c>
      <c r="H158" s="58">
        <f t="shared" si="51"/>
        <v>25151.91</v>
      </c>
      <c r="I158" s="58"/>
      <c r="J158" s="58"/>
      <c r="K158" s="58"/>
      <c r="L158" s="58"/>
      <c r="M158" s="58"/>
      <c r="N158" s="58">
        <f>H158+I158+J158+K158+L158+M158</f>
        <v>25151.91</v>
      </c>
    </row>
    <row r="159" spans="1:14" x14ac:dyDescent="0.2">
      <c r="A159" s="71" t="s">
        <v>42</v>
      </c>
      <c r="B159" s="15">
        <v>20</v>
      </c>
      <c r="C159" s="15">
        <v>55</v>
      </c>
      <c r="D159" s="15" t="s">
        <v>39</v>
      </c>
      <c r="E159" s="58">
        <v>0</v>
      </c>
      <c r="F159" s="58"/>
      <c r="G159" s="57">
        <v>5113.6353174209198</v>
      </c>
      <c r="H159" s="58">
        <f t="shared" si="51"/>
        <v>5113.6353174209198</v>
      </c>
      <c r="I159" s="58"/>
      <c r="J159" s="57">
        <v>998.45238457354549</v>
      </c>
      <c r="K159" s="58"/>
      <c r="L159" s="58"/>
      <c r="M159" s="58"/>
      <c r="N159" s="58">
        <f>H159+I159+J159+K159+L159+M159</f>
        <v>6112.0877019944655</v>
      </c>
    </row>
    <row r="160" spans="1:14" ht="15.75" x14ac:dyDescent="0.25">
      <c r="A160" s="18"/>
      <c r="B160" s="37"/>
      <c r="C160" s="37"/>
      <c r="D160" s="15"/>
      <c r="E160" s="49">
        <v>0</v>
      </c>
      <c r="F160" s="49"/>
      <c r="G160" s="49"/>
      <c r="H160" s="49">
        <f t="shared" si="51"/>
        <v>0</v>
      </c>
      <c r="I160" s="49"/>
      <c r="J160" s="49"/>
      <c r="K160" s="49"/>
      <c r="L160" s="49"/>
      <c r="M160" s="49"/>
      <c r="N160" s="49">
        <f>H160+I160+J160+K160+L160+M160</f>
        <v>0</v>
      </c>
    </row>
    <row r="161" spans="1:14" x14ac:dyDescent="0.2">
      <c r="A161" s="17" t="s">
        <v>29</v>
      </c>
      <c r="B161" s="40"/>
      <c r="C161" s="40"/>
      <c r="D161" s="45"/>
      <c r="E161" s="16">
        <f>E162</f>
        <v>19578.148069466701</v>
      </c>
      <c r="F161" s="16">
        <f t="shared" ref="F161:M161" si="70">F162</f>
        <v>0</v>
      </c>
      <c r="G161" s="16">
        <f t="shared" si="70"/>
        <v>0</v>
      </c>
      <c r="H161" s="16">
        <f t="shared" si="51"/>
        <v>19578.148069466701</v>
      </c>
      <c r="I161" s="16">
        <f t="shared" si="70"/>
        <v>0</v>
      </c>
      <c r="J161" s="16">
        <f t="shared" si="70"/>
        <v>100.78209561039469</v>
      </c>
      <c r="K161" s="16">
        <f t="shared" si="70"/>
        <v>0</v>
      </c>
      <c r="L161" s="16">
        <f t="shared" si="70"/>
        <v>0</v>
      </c>
      <c r="M161" s="16">
        <f t="shared" si="70"/>
        <v>0</v>
      </c>
      <c r="N161" s="16">
        <f>H161+I161+J161+K161+L161+M161</f>
        <v>19678.930165077094</v>
      </c>
    </row>
    <row r="162" spans="1:14" x14ac:dyDescent="0.2">
      <c r="A162" s="18" t="s">
        <v>30</v>
      </c>
      <c r="B162" s="37">
        <v>20</v>
      </c>
      <c r="C162" s="37">
        <v>15</v>
      </c>
      <c r="D162" s="15" t="s">
        <v>31</v>
      </c>
      <c r="E162" s="58">
        <v>19578.148069466701</v>
      </c>
      <c r="F162" s="58">
        <v>0</v>
      </c>
      <c r="G162" s="58">
        <v>0</v>
      </c>
      <c r="H162" s="58">
        <f t="shared" si="51"/>
        <v>19578.148069466701</v>
      </c>
      <c r="I162" s="58"/>
      <c r="J162" s="58">
        <v>100.78209561039469</v>
      </c>
      <c r="K162" s="58"/>
      <c r="L162" s="58"/>
      <c r="M162" s="58"/>
      <c r="N162" s="58">
        <f>H162+I162+J162+K162+L162+M162</f>
        <v>19678.930165077094</v>
      </c>
    </row>
    <row r="163" spans="1:14" ht="15.75" x14ac:dyDescent="0.25">
      <c r="A163" s="18"/>
      <c r="B163" s="37"/>
      <c r="C163" s="37"/>
      <c r="D163" s="15"/>
      <c r="E163" s="49">
        <v>0</v>
      </c>
      <c r="F163" s="49"/>
      <c r="G163" s="49"/>
      <c r="H163" s="49">
        <f t="shared" si="51"/>
        <v>0</v>
      </c>
      <c r="I163" s="49"/>
      <c r="J163" s="49"/>
      <c r="K163" s="49"/>
      <c r="L163" s="49"/>
      <c r="M163" s="49"/>
      <c r="N163" s="49">
        <f>H163+I163+J163+K163+L163+M163</f>
        <v>0</v>
      </c>
    </row>
    <row r="164" spans="1:14" x14ac:dyDescent="0.2">
      <c r="A164" s="17" t="s">
        <v>27</v>
      </c>
      <c r="B164" s="40"/>
      <c r="C164" s="42"/>
      <c r="D164" s="42"/>
      <c r="E164" s="16">
        <f>E165+E166</f>
        <v>45873</v>
      </c>
      <c r="F164" s="16">
        <f t="shared" ref="F164:M164" si="71">F165+F166</f>
        <v>0</v>
      </c>
      <c r="G164" s="16">
        <f t="shared" si="71"/>
        <v>0</v>
      </c>
      <c r="H164" s="16">
        <f t="shared" ref="H164:H192" si="72">E164+F164+G164</f>
        <v>45873</v>
      </c>
      <c r="I164" s="16">
        <f t="shared" si="71"/>
        <v>0</v>
      </c>
      <c r="J164" s="16">
        <f t="shared" si="71"/>
        <v>0</v>
      </c>
      <c r="K164" s="16">
        <f t="shared" si="71"/>
        <v>0</v>
      </c>
      <c r="L164" s="16">
        <f t="shared" si="71"/>
        <v>0</v>
      </c>
      <c r="M164" s="16">
        <f t="shared" si="71"/>
        <v>0</v>
      </c>
      <c r="N164" s="16">
        <f>H164+I164+J164+K164+L164+M164</f>
        <v>45873</v>
      </c>
    </row>
    <row r="165" spans="1:14" x14ac:dyDescent="0.2">
      <c r="A165" s="18" t="s">
        <v>4</v>
      </c>
      <c r="B165" s="37">
        <v>44</v>
      </c>
      <c r="C165" s="37">
        <v>50</v>
      </c>
      <c r="D165" s="15"/>
      <c r="E165" s="57">
        <v>28094</v>
      </c>
      <c r="F165" s="57">
        <v>0</v>
      </c>
      <c r="G165" s="57">
        <v>0</v>
      </c>
      <c r="H165" s="57">
        <f t="shared" si="72"/>
        <v>28094</v>
      </c>
      <c r="I165" s="57"/>
      <c r="J165" s="57"/>
      <c r="K165" s="57"/>
      <c r="L165" s="57"/>
      <c r="M165" s="57"/>
      <c r="N165" s="57">
        <f>H165+I165+J165+K165+L165+M165</f>
        <v>28094</v>
      </c>
    </row>
    <row r="166" spans="1:14" x14ac:dyDescent="0.2">
      <c r="A166" s="18" t="s">
        <v>8</v>
      </c>
      <c r="B166" s="37">
        <v>44</v>
      </c>
      <c r="C166" s="37">
        <v>55</v>
      </c>
      <c r="D166" s="15"/>
      <c r="E166" s="58">
        <v>17779</v>
      </c>
      <c r="F166" s="58">
        <v>0</v>
      </c>
      <c r="G166" s="58">
        <v>0</v>
      </c>
      <c r="H166" s="57">
        <f t="shared" si="72"/>
        <v>17779</v>
      </c>
      <c r="I166" s="57"/>
      <c r="J166" s="57"/>
      <c r="K166" s="57"/>
      <c r="L166" s="57"/>
      <c r="M166" s="57"/>
      <c r="N166" s="57">
        <f>H166+I166+J166+K166+L166+M166</f>
        <v>17779</v>
      </c>
    </row>
    <row r="167" spans="1:14" ht="15.75" x14ac:dyDescent="0.25">
      <c r="A167" s="18"/>
      <c r="B167" s="37"/>
      <c r="C167" s="37"/>
      <c r="D167" s="15"/>
      <c r="E167" s="49">
        <v>0</v>
      </c>
      <c r="F167" s="49"/>
      <c r="G167" s="49"/>
      <c r="H167" s="49">
        <f t="shared" si="72"/>
        <v>0</v>
      </c>
      <c r="I167" s="49"/>
      <c r="J167" s="49"/>
      <c r="K167" s="49"/>
      <c r="L167" s="49"/>
      <c r="M167" s="49"/>
      <c r="N167" s="49">
        <f>H167+I167+J167+K167+L167+M167</f>
        <v>0</v>
      </c>
    </row>
    <row r="168" spans="1:14" x14ac:dyDescent="0.2">
      <c r="A168" s="17" t="s">
        <v>12</v>
      </c>
      <c r="B168" s="37">
        <v>60</v>
      </c>
      <c r="C168" s="37">
        <v>61</v>
      </c>
      <c r="D168" s="15"/>
      <c r="E168" s="59">
        <v>115361</v>
      </c>
      <c r="F168" s="59">
        <v>0</v>
      </c>
      <c r="G168" s="59">
        <v>0</v>
      </c>
      <c r="H168" s="59">
        <f t="shared" si="72"/>
        <v>115361</v>
      </c>
      <c r="I168" s="59"/>
      <c r="J168" s="59"/>
      <c r="K168" s="59"/>
      <c r="L168" s="59"/>
      <c r="M168" s="59"/>
      <c r="N168" s="59">
        <f>H168+I168+J168+K168+L168+M168</f>
        <v>115361</v>
      </c>
    </row>
    <row r="169" spans="1:14" x14ac:dyDescent="0.2">
      <c r="A169" s="13"/>
      <c r="B169" s="43"/>
      <c r="C169" s="44"/>
      <c r="D169" s="44"/>
      <c r="H169" s="1">
        <f t="shared" si="72"/>
        <v>0</v>
      </c>
      <c r="N169" s="1">
        <f>H169+I169+J169+K169+L169+M169</f>
        <v>0</v>
      </c>
    </row>
    <row r="170" spans="1:14" ht="15.75" x14ac:dyDescent="0.25">
      <c r="A170" s="8" t="s">
        <v>24</v>
      </c>
      <c r="B170" s="37"/>
      <c r="C170" s="38"/>
      <c r="D170" s="15"/>
      <c r="E170" s="49">
        <f>E171+E174+E179+E182+E186</f>
        <v>1481419.2430345025</v>
      </c>
      <c r="F170" s="49">
        <f t="shared" ref="F170:M170" si="73">F171+F174+F179+F182+F186</f>
        <v>-107907.25495569875</v>
      </c>
      <c r="G170" s="49">
        <f t="shared" si="73"/>
        <v>22990.148498839899</v>
      </c>
      <c r="H170" s="49">
        <f t="shared" si="72"/>
        <v>1396502.1365776437</v>
      </c>
      <c r="I170" s="49">
        <f t="shared" si="73"/>
        <v>47924.210641964462</v>
      </c>
      <c r="J170" s="49">
        <f t="shared" si="73"/>
        <v>12721.456611529846</v>
      </c>
      <c r="K170" s="49">
        <f t="shared" si="73"/>
        <v>0</v>
      </c>
      <c r="L170" s="49">
        <f t="shared" si="73"/>
        <v>0</v>
      </c>
      <c r="M170" s="49">
        <f t="shared" si="73"/>
        <v>0</v>
      </c>
      <c r="N170" s="49">
        <f>H170+I170+J170+K170+L170+M170</f>
        <v>1457147.8038311382</v>
      </c>
    </row>
    <row r="171" spans="1:14" x14ac:dyDescent="0.2">
      <c r="A171" s="17" t="s">
        <v>4</v>
      </c>
      <c r="B171" s="39"/>
      <c r="C171" s="39"/>
      <c r="D171" s="20"/>
      <c r="E171" s="16">
        <f>E172</f>
        <v>296280.41366364999</v>
      </c>
      <c r="F171" s="16">
        <f t="shared" ref="F171:M171" si="74">F172</f>
        <v>-98536.355476829107</v>
      </c>
      <c r="G171" s="16">
        <f t="shared" si="74"/>
        <v>0</v>
      </c>
      <c r="H171" s="16">
        <f t="shared" si="72"/>
        <v>197744.05818682088</v>
      </c>
      <c r="I171" s="16">
        <f t="shared" si="74"/>
        <v>47924.210641964462</v>
      </c>
      <c r="J171" s="16">
        <f t="shared" si="74"/>
        <v>6224.8471187954947</v>
      </c>
      <c r="K171" s="16">
        <f t="shared" si="74"/>
        <v>0</v>
      </c>
      <c r="L171" s="16">
        <f t="shared" si="74"/>
        <v>0</v>
      </c>
      <c r="M171" s="16">
        <f t="shared" si="74"/>
        <v>0</v>
      </c>
      <c r="N171" s="16">
        <f>H171+I171+J171+K171+L171+M171</f>
        <v>251893.11594758084</v>
      </c>
    </row>
    <row r="172" spans="1:14" x14ac:dyDescent="0.2">
      <c r="A172" s="18" t="s">
        <v>5</v>
      </c>
      <c r="B172" s="37">
        <v>20</v>
      </c>
      <c r="C172" s="37">
        <v>50</v>
      </c>
      <c r="D172" s="15"/>
      <c r="E172" s="58">
        <v>296280.41366364999</v>
      </c>
      <c r="F172" s="58">
        <v>-98536.355476829107</v>
      </c>
      <c r="G172" s="58">
        <v>0</v>
      </c>
      <c r="H172" s="58">
        <f t="shared" si="72"/>
        <v>197744.05818682088</v>
      </c>
      <c r="I172" s="58">
        <v>47924.210641964462</v>
      </c>
      <c r="J172" s="58">
        <v>6224.8471187954947</v>
      </c>
      <c r="K172" s="58"/>
      <c r="L172" s="58"/>
      <c r="M172" s="58"/>
      <c r="N172" s="58">
        <f>H172+I172+J172+K172+L172+M172</f>
        <v>251893.11594758084</v>
      </c>
    </row>
    <row r="173" spans="1:14" ht="15.75" x14ac:dyDescent="0.25">
      <c r="A173" s="18"/>
      <c r="B173" s="37"/>
      <c r="C173" s="37"/>
      <c r="D173" s="15"/>
      <c r="E173" s="49">
        <v>0</v>
      </c>
      <c r="F173" s="49"/>
      <c r="G173" s="49"/>
      <c r="H173" s="49">
        <f t="shared" si="72"/>
        <v>0</v>
      </c>
      <c r="I173" s="49"/>
      <c r="J173" s="49"/>
      <c r="K173" s="49"/>
      <c r="L173" s="49"/>
      <c r="M173" s="49"/>
      <c r="N173" s="49">
        <f>H173+I173+J173+K173+L173+M173</f>
        <v>0</v>
      </c>
    </row>
    <row r="174" spans="1:14" x14ac:dyDescent="0.2">
      <c r="A174" s="23" t="s">
        <v>13</v>
      </c>
      <c r="B174" s="40"/>
      <c r="C174" s="41"/>
      <c r="D174" s="20"/>
      <c r="E174" s="16">
        <f>E175+E176+E177</f>
        <v>194191.91684407601</v>
      </c>
      <c r="F174" s="16">
        <f t="shared" ref="F174:M174" si="75">F175+F176+F177</f>
        <v>-9370.89947886964</v>
      </c>
      <c r="G174" s="16">
        <f t="shared" si="75"/>
        <v>22990.148498839899</v>
      </c>
      <c r="H174" s="16">
        <f t="shared" si="72"/>
        <v>207811.16586404628</v>
      </c>
      <c r="I174" s="16">
        <f t="shared" si="75"/>
        <v>0</v>
      </c>
      <c r="J174" s="16">
        <f t="shared" si="75"/>
        <v>5900.9750481792717</v>
      </c>
      <c r="K174" s="16">
        <f t="shared" si="75"/>
        <v>0</v>
      </c>
      <c r="L174" s="16">
        <f t="shared" si="75"/>
        <v>0</v>
      </c>
      <c r="M174" s="16">
        <f t="shared" si="75"/>
        <v>0</v>
      </c>
      <c r="N174" s="16">
        <f>H174+I174+J174+K174+L174+M174</f>
        <v>213712.14091222556</v>
      </c>
    </row>
    <row r="175" spans="1:14" x14ac:dyDescent="0.2">
      <c r="A175" s="18" t="s">
        <v>8</v>
      </c>
      <c r="B175" s="37">
        <v>20</v>
      </c>
      <c r="C175" s="37">
        <v>55</v>
      </c>
      <c r="D175" s="15"/>
      <c r="E175" s="58">
        <v>81112.180387550994</v>
      </c>
      <c r="F175" s="58">
        <v>-9370.89947886964</v>
      </c>
      <c r="G175" s="58">
        <v>0</v>
      </c>
      <c r="H175" s="58">
        <f t="shared" si="72"/>
        <v>71741.28090868135</v>
      </c>
      <c r="I175" s="58"/>
      <c r="J175" s="58"/>
      <c r="K175" s="58"/>
      <c r="L175" s="58"/>
      <c r="M175" s="58"/>
      <c r="N175" s="58">
        <f>H175+I175+J175+K175+L175+M175</f>
        <v>71741.28090868135</v>
      </c>
    </row>
    <row r="176" spans="1:14" x14ac:dyDescent="0.2">
      <c r="A176" s="18" t="s">
        <v>9</v>
      </c>
      <c r="B176" s="37">
        <v>20</v>
      </c>
      <c r="C176" s="37">
        <v>55</v>
      </c>
      <c r="D176" s="15" t="s">
        <v>10</v>
      </c>
      <c r="E176" s="58">
        <v>113079.736456525</v>
      </c>
      <c r="F176" s="58">
        <v>0</v>
      </c>
      <c r="G176" s="58">
        <v>0</v>
      </c>
      <c r="H176" s="58">
        <f t="shared" si="72"/>
        <v>113079.736456525</v>
      </c>
      <c r="I176" s="58"/>
      <c r="J176" s="58"/>
      <c r="K176" s="58"/>
      <c r="L176" s="58"/>
      <c r="M176" s="58"/>
      <c r="N176" s="58">
        <f>H176+I176+J176+K176+L176+M176</f>
        <v>113079.736456525</v>
      </c>
    </row>
    <row r="177" spans="1:14" x14ac:dyDescent="0.2">
      <c r="A177" s="71" t="s">
        <v>42</v>
      </c>
      <c r="B177" s="15">
        <v>20</v>
      </c>
      <c r="C177" s="15">
        <v>55</v>
      </c>
      <c r="D177" s="15" t="s">
        <v>39</v>
      </c>
      <c r="E177" s="58">
        <v>0</v>
      </c>
      <c r="F177" s="58"/>
      <c r="G177" s="57">
        <v>22990.148498839899</v>
      </c>
      <c r="H177" s="58">
        <f t="shared" si="72"/>
        <v>22990.148498839899</v>
      </c>
      <c r="I177" s="58"/>
      <c r="J177" s="57">
        <v>5900.9750481792717</v>
      </c>
      <c r="K177" s="58"/>
      <c r="L177" s="58"/>
      <c r="M177" s="58"/>
      <c r="N177" s="58">
        <f>H177+I177+J177+K177+L177+M177</f>
        <v>28891.123547019171</v>
      </c>
    </row>
    <row r="178" spans="1:14" ht="15.75" x14ac:dyDescent="0.25">
      <c r="A178" s="18"/>
      <c r="B178" s="37"/>
      <c r="C178" s="37"/>
      <c r="D178" s="15"/>
      <c r="E178" s="49">
        <v>0</v>
      </c>
      <c r="F178" s="49"/>
      <c r="G178" s="49"/>
      <c r="H178" s="49">
        <f t="shared" si="72"/>
        <v>0</v>
      </c>
      <c r="I178" s="49"/>
      <c r="J178" s="49"/>
      <c r="K178" s="49"/>
      <c r="L178" s="49"/>
      <c r="M178" s="49"/>
      <c r="N178" s="49">
        <f>H178+I178+J178+K178+L178+M178</f>
        <v>0</v>
      </c>
    </row>
    <row r="179" spans="1:14" x14ac:dyDescent="0.2">
      <c r="A179" s="17" t="s">
        <v>29</v>
      </c>
      <c r="B179" s="40"/>
      <c r="C179" s="40"/>
      <c r="D179" s="45"/>
      <c r="E179" s="16">
        <f>E180</f>
        <v>11098.5745000635</v>
      </c>
      <c r="F179" s="16">
        <f t="shared" ref="F179:M179" si="76">F180</f>
        <v>0</v>
      </c>
      <c r="G179" s="16">
        <f t="shared" si="76"/>
        <v>0</v>
      </c>
      <c r="H179" s="16">
        <f t="shared" si="72"/>
        <v>11098.5745000635</v>
      </c>
      <c r="I179" s="16">
        <f t="shared" si="76"/>
        <v>0</v>
      </c>
      <c r="J179" s="16">
        <f t="shared" si="76"/>
        <v>595.63444455507977</v>
      </c>
      <c r="K179" s="16">
        <f t="shared" si="76"/>
        <v>0</v>
      </c>
      <c r="L179" s="16">
        <f t="shared" si="76"/>
        <v>0</v>
      </c>
      <c r="M179" s="16">
        <f t="shared" si="76"/>
        <v>0</v>
      </c>
      <c r="N179" s="16">
        <f>H179+I179+J179+K179+L179+M179</f>
        <v>11694.20894461858</v>
      </c>
    </row>
    <row r="180" spans="1:14" x14ac:dyDescent="0.2">
      <c r="A180" s="18" t="s">
        <v>30</v>
      </c>
      <c r="B180" s="37">
        <v>20</v>
      </c>
      <c r="C180" s="37">
        <v>15</v>
      </c>
      <c r="D180" s="15" t="s">
        <v>31</v>
      </c>
      <c r="E180" s="58">
        <v>11098.5745000635</v>
      </c>
      <c r="F180" s="58">
        <v>0</v>
      </c>
      <c r="G180" s="58">
        <v>0</v>
      </c>
      <c r="H180" s="58">
        <f t="shared" si="72"/>
        <v>11098.5745000635</v>
      </c>
      <c r="I180" s="58"/>
      <c r="J180" s="58">
        <v>595.63444455507977</v>
      </c>
      <c r="K180" s="58"/>
      <c r="L180" s="58"/>
      <c r="M180" s="58"/>
      <c r="N180" s="58">
        <f>H180+I180+J180+K180+L180+M180</f>
        <v>11694.20894461858</v>
      </c>
    </row>
    <row r="181" spans="1:14" ht="15.75" x14ac:dyDescent="0.25">
      <c r="A181" s="18"/>
      <c r="B181" s="37"/>
      <c r="C181" s="37"/>
      <c r="D181" s="15"/>
      <c r="E181" s="49">
        <v>0</v>
      </c>
      <c r="F181" s="49"/>
      <c r="G181" s="49"/>
      <c r="H181" s="49">
        <f t="shared" si="72"/>
        <v>0</v>
      </c>
      <c r="I181" s="49"/>
      <c r="J181" s="49"/>
      <c r="K181" s="49"/>
      <c r="L181" s="49"/>
      <c r="M181" s="49"/>
      <c r="N181" s="49">
        <f>H181+I181+J181+K181+L181+M181</f>
        <v>0</v>
      </c>
    </row>
    <row r="182" spans="1:14" x14ac:dyDescent="0.2">
      <c r="A182" s="17" t="s">
        <v>27</v>
      </c>
      <c r="B182" s="40"/>
      <c r="C182" s="42"/>
      <c r="D182" s="42"/>
      <c r="E182" s="16">
        <f>E183+E184</f>
        <v>510330.54875294701</v>
      </c>
      <c r="F182" s="16">
        <f t="shared" ref="F182:M182" si="77">F183+F184</f>
        <v>0</v>
      </c>
      <c r="G182" s="16">
        <f t="shared" si="77"/>
        <v>0</v>
      </c>
      <c r="H182" s="16">
        <f t="shared" si="72"/>
        <v>510330.54875294701</v>
      </c>
      <c r="I182" s="16">
        <f t="shared" si="77"/>
        <v>0</v>
      </c>
      <c r="J182" s="16">
        <f t="shared" si="77"/>
        <v>0</v>
      </c>
      <c r="K182" s="16">
        <f t="shared" si="77"/>
        <v>0</v>
      </c>
      <c r="L182" s="16">
        <f t="shared" si="77"/>
        <v>0</v>
      </c>
      <c r="M182" s="16">
        <f t="shared" si="77"/>
        <v>0</v>
      </c>
      <c r="N182" s="16">
        <f>H182+I182+J182+K182+L182+M182</f>
        <v>510330.54875294701</v>
      </c>
    </row>
    <row r="183" spans="1:14" x14ac:dyDescent="0.2">
      <c r="A183" s="18" t="s">
        <v>4</v>
      </c>
      <c r="B183" s="37">
        <v>44</v>
      </c>
      <c r="C183" s="37">
        <v>50</v>
      </c>
      <c r="D183" s="15"/>
      <c r="E183" s="57">
        <v>150417.54875294701</v>
      </c>
      <c r="F183" s="57">
        <v>0</v>
      </c>
      <c r="G183" s="57">
        <v>0</v>
      </c>
      <c r="H183" s="57">
        <f t="shared" si="72"/>
        <v>150417.54875294701</v>
      </c>
      <c r="I183" s="57"/>
      <c r="J183" s="57"/>
      <c r="K183" s="57"/>
      <c r="L183" s="57"/>
      <c r="M183" s="57"/>
      <c r="N183" s="57">
        <f>H183+I183+J183+K183+L183+M183</f>
        <v>150417.54875294701</v>
      </c>
    </row>
    <row r="184" spans="1:14" x14ac:dyDescent="0.2">
      <c r="A184" s="18" t="s">
        <v>8</v>
      </c>
      <c r="B184" s="37">
        <v>44</v>
      </c>
      <c r="C184" s="37">
        <v>55</v>
      </c>
      <c r="D184" s="15"/>
      <c r="E184" s="57">
        <v>359913</v>
      </c>
      <c r="F184" s="57">
        <v>0</v>
      </c>
      <c r="G184" s="57">
        <v>0</v>
      </c>
      <c r="H184" s="57">
        <f t="shared" si="72"/>
        <v>359913</v>
      </c>
      <c r="I184" s="57"/>
      <c r="J184" s="57"/>
      <c r="K184" s="57"/>
      <c r="L184" s="57"/>
      <c r="M184" s="57"/>
      <c r="N184" s="57">
        <f>H184+I184+J184+K184+L184+M184</f>
        <v>359913</v>
      </c>
    </row>
    <row r="185" spans="1:14" ht="15.75" x14ac:dyDescent="0.25">
      <c r="A185" s="18"/>
      <c r="B185" s="37"/>
      <c r="C185" s="37"/>
      <c r="D185" s="15"/>
      <c r="E185" s="49">
        <v>0</v>
      </c>
      <c r="F185" s="49"/>
      <c r="G185" s="49"/>
      <c r="H185" s="49">
        <f t="shared" si="72"/>
        <v>0</v>
      </c>
      <c r="I185" s="49"/>
      <c r="J185" s="49"/>
      <c r="K185" s="49"/>
      <c r="L185" s="49"/>
      <c r="M185" s="49"/>
      <c r="N185" s="49">
        <f>H185+I185+J185+K185+L185+M185</f>
        <v>0</v>
      </c>
    </row>
    <row r="186" spans="1:14" x14ac:dyDescent="0.2">
      <c r="A186" s="17" t="s">
        <v>12</v>
      </c>
      <c r="B186" s="37">
        <v>60</v>
      </c>
      <c r="C186" s="37">
        <v>61</v>
      </c>
      <c r="D186" s="15"/>
      <c r="E186" s="59">
        <v>469517.78927376599</v>
      </c>
      <c r="F186" s="59">
        <v>0</v>
      </c>
      <c r="G186" s="59">
        <v>0</v>
      </c>
      <c r="H186" s="59">
        <f t="shared" si="72"/>
        <v>469517.78927376599</v>
      </c>
      <c r="I186" s="59"/>
      <c r="J186" s="59"/>
      <c r="K186" s="59"/>
      <c r="L186" s="59"/>
      <c r="M186" s="59"/>
      <c r="N186" s="59">
        <f>H186+I186+J186+K186+L186+M186</f>
        <v>469517.78927376599</v>
      </c>
    </row>
    <row r="187" spans="1:14" x14ac:dyDescent="0.2">
      <c r="A187" s="17"/>
      <c r="B187" s="60"/>
      <c r="C187" s="61"/>
      <c r="D187" s="61"/>
      <c r="E187" s="65">
        <v>0</v>
      </c>
      <c r="F187" s="65"/>
      <c r="G187" s="65"/>
      <c r="H187" s="65">
        <f t="shared" si="72"/>
        <v>0</v>
      </c>
      <c r="I187" s="65"/>
      <c r="J187" s="65"/>
      <c r="K187" s="65"/>
      <c r="L187" s="65"/>
      <c r="M187" s="65"/>
      <c r="N187" s="65">
        <f>H187+I187+J187+K187+L187+M187</f>
        <v>0</v>
      </c>
    </row>
    <row r="188" spans="1:14" ht="15.75" x14ac:dyDescent="0.25">
      <c r="A188" s="8" t="s">
        <v>11</v>
      </c>
      <c r="B188" s="62"/>
      <c r="C188" s="63"/>
      <c r="D188" s="63"/>
      <c r="E188" s="66">
        <f>E189+E190+E191+E192</f>
        <v>687634</v>
      </c>
      <c r="F188" s="66">
        <f t="shared" ref="F188:G188" si="78">F189+F190+F191+F192</f>
        <v>0</v>
      </c>
      <c r="G188" s="66">
        <f t="shared" si="78"/>
        <v>0</v>
      </c>
      <c r="H188" s="66">
        <f t="shared" si="72"/>
        <v>687634</v>
      </c>
      <c r="I188" s="66"/>
      <c r="J188" s="66"/>
      <c r="K188" s="66"/>
      <c r="L188" s="66"/>
      <c r="M188" s="66"/>
      <c r="N188" s="66">
        <f>H188+I188+J188+K188+L188+M188</f>
        <v>687634</v>
      </c>
    </row>
    <row r="189" spans="1:14" ht="15" x14ac:dyDescent="0.25">
      <c r="A189" s="64" t="s">
        <v>11</v>
      </c>
      <c r="B189" s="43">
        <v>10</v>
      </c>
      <c r="C189" s="34">
        <v>601</v>
      </c>
      <c r="D189" s="63"/>
      <c r="E189" s="67">
        <v>335046</v>
      </c>
      <c r="F189" s="67">
        <v>0</v>
      </c>
      <c r="G189" s="67">
        <v>0</v>
      </c>
      <c r="H189" s="67">
        <f t="shared" si="72"/>
        <v>335046</v>
      </c>
      <c r="I189" s="67"/>
      <c r="J189" s="67"/>
      <c r="K189" s="67"/>
      <c r="L189" s="67"/>
      <c r="M189" s="67"/>
      <c r="N189" s="67">
        <f>H189+I189+J189+K189+L189+M189</f>
        <v>335046</v>
      </c>
    </row>
    <row r="190" spans="1:14" ht="15" x14ac:dyDescent="0.25">
      <c r="A190" s="13" t="s">
        <v>33</v>
      </c>
      <c r="B190" s="43">
        <v>44</v>
      </c>
      <c r="C190" s="34">
        <v>6</v>
      </c>
      <c r="D190" s="44"/>
      <c r="E190" s="68">
        <v>129844</v>
      </c>
      <c r="F190" s="67">
        <v>0</v>
      </c>
      <c r="G190" s="67">
        <v>0</v>
      </c>
      <c r="H190" s="67">
        <f t="shared" si="72"/>
        <v>129844</v>
      </c>
      <c r="I190" s="67"/>
      <c r="J190" s="67"/>
      <c r="K190" s="67"/>
      <c r="L190" s="67"/>
      <c r="M190" s="67"/>
      <c r="N190" s="67">
        <f>H190+I190+J190+K190+L190+M190</f>
        <v>129844</v>
      </c>
    </row>
    <row r="191" spans="1:14" ht="15" x14ac:dyDescent="0.25">
      <c r="A191" s="13" t="s">
        <v>34</v>
      </c>
      <c r="B191" s="37">
        <v>10</v>
      </c>
      <c r="C191" s="34">
        <v>601</v>
      </c>
      <c r="D191" s="15" t="s">
        <v>10</v>
      </c>
      <c r="E191" s="19">
        <v>196744</v>
      </c>
      <c r="F191" s="67">
        <v>0</v>
      </c>
      <c r="G191" s="67">
        <v>0</v>
      </c>
      <c r="H191" s="67">
        <f t="shared" si="72"/>
        <v>196744</v>
      </c>
      <c r="I191" s="67"/>
      <c r="J191" s="67"/>
      <c r="K191" s="67"/>
      <c r="L191" s="67"/>
      <c r="M191" s="67"/>
      <c r="N191" s="67">
        <f>H191+I191+J191+K191+L191+M191</f>
        <v>196744</v>
      </c>
    </row>
    <row r="192" spans="1:14" ht="15" x14ac:dyDescent="0.25">
      <c r="A192" s="13" t="s">
        <v>35</v>
      </c>
      <c r="B192" s="43">
        <v>10</v>
      </c>
      <c r="C192" s="34">
        <v>601002</v>
      </c>
      <c r="D192" s="63"/>
      <c r="E192" s="19">
        <v>26000</v>
      </c>
      <c r="F192" s="67">
        <v>0</v>
      </c>
      <c r="G192" s="67">
        <v>0</v>
      </c>
      <c r="H192" s="67">
        <f t="shared" si="72"/>
        <v>26000</v>
      </c>
      <c r="I192" s="67"/>
      <c r="J192" s="67"/>
      <c r="K192" s="67"/>
      <c r="L192" s="67"/>
      <c r="M192" s="67"/>
      <c r="N192" s="67">
        <f>H192+I192+J192+K192+L192+M192</f>
        <v>26000</v>
      </c>
    </row>
    <row r="193" spans="1:4" x14ac:dyDescent="0.2">
      <c r="A193" s="18"/>
      <c r="B193" s="37"/>
      <c r="C193" s="37"/>
      <c r="D193" s="15"/>
    </row>
  </sheetData>
  <autoFilter ref="A5:H192" xr:uid="{F3AA4172-9CC3-4711-9D24-2EFA2B1219E1}"/>
  <dataConsolidate/>
  <pageMargins left="0.7" right="0.7" top="0.75" bottom="0.75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4. RIK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Katrin Välimäe</cp:lastModifiedBy>
  <cp:lastPrinted>2022-05-23T07:43:29Z</cp:lastPrinted>
  <dcterms:created xsi:type="dcterms:W3CDTF">2021-12-14T12:38:30Z</dcterms:created>
  <dcterms:modified xsi:type="dcterms:W3CDTF">2022-05-23T07:43:35Z</dcterms:modified>
</cp:coreProperties>
</file>